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255" windowHeight="7455"/>
  </bookViews>
  <sheets>
    <sheet name="SMA_PRESU_INGRE" sheetId="2" r:id="rId1"/>
  </sheets>
  <externalReferences>
    <externalReference r:id="rId2"/>
  </externalReferences>
  <definedNames>
    <definedName name="_xlnm.Print_Titles" localSheetId="0">SMA_PRESU_INGRE!$1:$1</definedName>
  </definedNames>
  <calcPr calcId="125725"/>
</workbook>
</file>

<file path=xl/calcChain.xml><?xml version="1.0" encoding="utf-8"?>
<calcChain xmlns="http://schemas.openxmlformats.org/spreadsheetml/2006/main">
  <c r="H2" i="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F139"/>
  <c r="L139" s="1"/>
  <c r="O56" l="1"/>
  <c r="O55"/>
  <c r="I128"/>
  <c r="J3"/>
  <c r="K3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L28" s="1"/>
  <c r="M28" s="1"/>
  <c r="K28"/>
  <c r="J29"/>
  <c r="K29"/>
  <c r="J30"/>
  <c r="K30"/>
  <c r="J31"/>
  <c r="K31"/>
  <c r="L31" s="1"/>
  <c r="M31" s="1"/>
  <c r="J32"/>
  <c r="L32" s="1"/>
  <c r="M32" s="1"/>
  <c r="K32"/>
  <c r="J33"/>
  <c r="K33"/>
  <c r="J34"/>
  <c r="K34"/>
  <c r="J35"/>
  <c r="K35"/>
  <c r="J36"/>
  <c r="L36" s="1"/>
  <c r="M36" s="1"/>
  <c r="K36"/>
  <c r="J37"/>
  <c r="K37"/>
  <c r="J38"/>
  <c r="K38"/>
  <c r="J39"/>
  <c r="K39"/>
  <c r="J40"/>
  <c r="K40"/>
  <c r="J41"/>
  <c r="K41"/>
  <c r="J42"/>
  <c r="K42"/>
  <c r="J43"/>
  <c r="K43"/>
  <c r="J44"/>
  <c r="L44" s="1"/>
  <c r="O44" s="1"/>
  <c r="K44"/>
  <c r="J45"/>
  <c r="K45"/>
  <c r="J46"/>
  <c r="K46"/>
  <c r="J47"/>
  <c r="K47"/>
  <c r="J48"/>
  <c r="L48" s="1"/>
  <c r="M48" s="1"/>
  <c r="K48"/>
  <c r="J49"/>
  <c r="K49"/>
  <c r="J50"/>
  <c r="K50"/>
  <c r="J51"/>
  <c r="K51"/>
  <c r="J52"/>
  <c r="L52" s="1"/>
  <c r="M52" s="1"/>
  <c r="K52"/>
  <c r="J53"/>
  <c r="K53"/>
  <c r="J54"/>
  <c r="K54"/>
  <c r="J55"/>
  <c r="K55"/>
  <c r="J56"/>
  <c r="K56"/>
  <c r="J57"/>
  <c r="K57"/>
  <c r="J58"/>
  <c r="K58"/>
  <c r="J59"/>
  <c r="K59"/>
  <c r="J60"/>
  <c r="L60" s="1"/>
  <c r="M60" s="1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L80" s="1"/>
  <c r="M80" s="1"/>
  <c r="K80"/>
  <c r="J81"/>
  <c r="K81"/>
  <c r="J82"/>
  <c r="K82"/>
  <c r="J83"/>
  <c r="K83"/>
  <c r="J84"/>
  <c r="L84" s="1"/>
  <c r="O84" s="1"/>
  <c r="K84"/>
  <c r="J85"/>
  <c r="K85"/>
  <c r="J86"/>
  <c r="K86"/>
  <c r="J87"/>
  <c r="K87"/>
  <c r="J88"/>
  <c r="K88"/>
  <c r="J89"/>
  <c r="K89"/>
  <c r="J90"/>
  <c r="K90"/>
  <c r="J91"/>
  <c r="K91"/>
  <c r="J92"/>
  <c r="L92" s="1"/>
  <c r="P92" s="1"/>
  <c r="K92"/>
  <c r="J93"/>
  <c r="K93"/>
  <c r="J94"/>
  <c r="K94"/>
  <c r="J95"/>
  <c r="K95"/>
  <c r="J96"/>
  <c r="L96" s="1"/>
  <c r="K96"/>
  <c r="J97"/>
  <c r="K97"/>
  <c r="J98"/>
  <c r="K98"/>
  <c r="J99"/>
  <c r="K99"/>
  <c r="J100"/>
  <c r="L100" s="1"/>
  <c r="M100" s="1"/>
  <c r="K100"/>
  <c r="J101"/>
  <c r="K101"/>
  <c r="J102"/>
  <c r="K102"/>
  <c r="J103"/>
  <c r="K103"/>
  <c r="J104"/>
  <c r="K104"/>
  <c r="J105"/>
  <c r="K105"/>
  <c r="J106"/>
  <c r="K106"/>
  <c r="J107"/>
  <c r="K107"/>
  <c r="J108"/>
  <c r="L108" s="1"/>
  <c r="M108" s="1"/>
  <c r="K108"/>
  <c r="J109"/>
  <c r="K109"/>
  <c r="J110"/>
  <c r="K110"/>
  <c r="J111"/>
  <c r="K111"/>
  <c r="J112"/>
  <c r="L112" s="1"/>
  <c r="M112" s="1"/>
  <c r="K112"/>
  <c r="J113"/>
  <c r="K113"/>
  <c r="J114"/>
  <c r="K114"/>
  <c r="J115"/>
  <c r="K115"/>
  <c r="J116"/>
  <c r="L116" s="1"/>
  <c r="M116" s="1"/>
  <c r="K116"/>
  <c r="J117"/>
  <c r="L117" s="1"/>
  <c r="O117" s="1"/>
  <c r="K117"/>
  <c r="J118"/>
  <c r="K118"/>
  <c r="J119"/>
  <c r="L119" s="1"/>
  <c r="M119" s="1"/>
  <c r="K119"/>
  <c r="J120"/>
  <c r="K120"/>
  <c r="J121"/>
  <c r="L121" s="1"/>
  <c r="O121" s="1"/>
  <c r="K121"/>
  <c r="J122"/>
  <c r="K122"/>
  <c r="J123"/>
  <c r="L123" s="1"/>
  <c r="K123"/>
  <c r="J124"/>
  <c r="K124"/>
  <c r="J125"/>
  <c r="L125" s="1"/>
  <c r="K125"/>
  <c r="J126"/>
  <c r="K126"/>
  <c r="L126" s="1"/>
  <c r="J127"/>
  <c r="K127"/>
  <c r="L127"/>
  <c r="L2"/>
  <c r="M2" s="1"/>
  <c r="K2"/>
  <c r="J2"/>
  <c r="L47" l="1"/>
  <c r="M47" s="1"/>
  <c r="L35"/>
  <c r="M35" s="1"/>
  <c r="L20"/>
  <c r="M20" s="1"/>
  <c r="L95"/>
  <c r="M95" s="1"/>
  <c r="L10"/>
  <c r="M10" s="1"/>
  <c r="L124"/>
  <c r="L122"/>
  <c r="L29"/>
  <c r="M29" s="1"/>
  <c r="L27"/>
  <c r="M27" s="1"/>
  <c r="L25"/>
  <c r="M25" s="1"/>
  <c r="L23"/>
  <c r="M23" s="1"/>
  <c r="L21"/>
  <c r="M21" s="1"/>
  <c r="L15"/>
  <c r="M15" s="1"/>
  <c r="L13"/>
  <c r="M13" s="1"/>
  <c r="L11"/>
  <c r="M11" s="1"/>
  <c r="L9"/>
  <c r="M9" s="1"/>
  <c r="L7"/>
  <c r="N7" s="1"/>
  <c r="L5"/>
  <c r="N5" s="1"/>
  <c r="L111"/>
  <c r="M111" s="1"/>
  <c r="L99"/>
  <c r="M99" s="1"/>
  <c r="L74"/>
  <c r="O74" s="1"/>
  <c r="L93"/>
  <c r="P93" s="1"/>
  <c r="L91"/>
  <c r="M91" s="1"/>
  <c r="L89"/>
  <c r="M89" s="1"/>
  <c r="L87"/>
  <c r="M87" s="1"/>
  <c r="L85"/>
  <c r="M85" s="1"/>
  <c r="L79"/>
  <c r="M79" s="1"/>
  <c r="L77"/>
  <c r="M77" s="1"/>
  <c r="L75"/>
  <c r="M75" s="1"/>
  <c r="L73"/>
  <c r="O73" s="1"/>
  <c r="L71"/>
  <c r="L69"/>
  <c r="O69" s="1"/>
  <c r="L63"/>
  <c r="M63" s="1"/>
  <c r="L61"/>
  <c r="M61" s="1"/>
  <c r="L59"/>
  <c r="M59" s="1"/>
  <c r="L57"/>
  <c r="L55"/>
  <c r="L16"/>
  <c r="M16" s="1"/>
  <c r="J128"/>
  <c r="L106"/>
  <c r="O106" s="1"/>
  <c r="L67"/>
  <c r="M67" s="1"/>
  <c r="L42"/>
  <c r="L3"/>
  <c r="L109"/>
  <c r="M109" s="1"/>
  <c r="L107"/>
  <c r="M107" s="1"/>
  <c r="L105"/>
  <c r="M105" s="1"/>
  <c r="L103"/>
  <c r="P103" s="1"/>
  <c r="L101"/>
  <c r="M101" s="1"/>
  <c r="L83"/>
  <c r="O83" s="1"/>
  <c r="L76"/>
  <c r="M76" s="1"/>
  <c r="L68"/>
  <c r="M68" s="1"/>
  <c r="L64"/>
  <c r="M64" s="1"/>
  <c r="L58"/>
  <c r="M58" s="1"/>
  <c r="L45"/>
  <c r="O45" s="1"/>
  <c r="L43"/>
  <c r="L41"/>
  <c r="L39"/>
  <c r="M39" s="1"/>
  <c r="L19"/>
  <c r="M19" s="1"/>
  <c r="L12"/>
  <c r="M12" s="1"/>
  <c r="L4"/>
  <c r="N4" s="1"/>
  <c r="K128"/>
  <c r="L115"/>
  <c r="M115" s="1"/>
  <c r="L90"/>
  <c r="M90" s="1"/>
  <c r="L51"/>
  <c r="M51" s="1"/>
  <c r="L26"/>
  <c r="M26" s="1"/>
  <c r="L78"/>
  <c r="O78" s="1"/>
  <c r="L62"/>
  <c r="M62" s="1"/>
  <c r="L120"/>
  <c r="P120" s="1"/>
  <c r="L118"/>
  <c r="M118" s="1"/>
  <c r="L113"/>
  <c r="M113" s="1"/>
  <c r="L104"/>
  <c r="P104" s="1"/>
  <c r="L102"/>
  <c r="P102" s="1"/>
  <c r="L97"/>
  <c r="M97" s="1"/>
  <c r="L88"/>
  <c r="M88" s="1"/>
  <c r="L86"/>
  <c r="M86" s="1"/>
  <c r="L81"/>
  <c r="O81" s="1"/>
  <c r="L72"/>
  <c r="O72" s="1"/>
  <c r="L70"/>
  <c r="L65"/>
  <c r="M65" s="1"/>
  <c r="L56"/>
  <c r="L54"/>
  <c r="M54" s="1"/>
  <c r="L49"/>
  <c r="M49" s="1"/>
  <c r="L40"/>
  <c r="N40" s="1"/>
  <c r="L38"/>
  <c r="M38" s="1"/>
  <c r="L33"/>
  <c r="M33" s="1"/>
  <c r="L24"/>
  <c r="M24" s="1"/>
  <c r="L22"/>
  <c r="M22" s="1"/>
  <c r="L17"/>
  <c r="M17" s="1"/>
  <c r="L8"/>
  <c r="M8" s="1"/>
  <c r="L6"/>
  <c r="N6" s="1"/>
  <c r="L53"/>
  <c r="M53" s="1"/>
  <c r="L37"/>
  <c r="M37" s="1"/>
  <c r="L94"/>
  <c r="P94" s="1"/>
  <c r="L46"/>
  <c r="O46" s="1"/>
  <c r="L30"/>
  <c r="M30" s="1"/>
  <c r="L14"/>
  <c r="M14" s="1"/>
  <c r="L110"/>
  <c r="L114"/>
  <c r="P114" s="1"/>
  <c r="L98"/>
  <c r="M98" s="1"/>
  <c r="L82"/>
  <c r="O82" s="1"/>
  <c r="L66"/>
  <c r="M66" s="1"/>
  <c r="L50"/>
  <c r="M50" s="1"/>
  <c r="L34"/>
  <c r="M34" s="1"/>
  <c r="L18"/>
  <c r="M18" s="1"/>
  <c r="H122"/>
  <c r="H123"/>
  <c r="H124"/>
  <c r="H125"/>
  <c r="H126"/>
  <c r="H127"/>
  <c r="D128"/>
  <c r="E128"/>
  <c r="F128"/>
  <c r="G128"/>
  <c r="C128"/>
  <c r="P128" l="1"/>
  <c r="M128"/>
  <c r="N128"/>
  <c r="O128"/>
  <c r="L128"/>
  <c r="H128"/>
  <c r="F136"/>
  <c r="H146" l="1"/>
  <c r="L136"/>
  <c r="L140" s="1"/>
  <c r="F137"/>
  <c r="F143" l="1"/>
  <c r="F140" l="1"/>
</calcChain>
</file>

<file path=xl/sharedStrings.xml><?xml version="1.0" encoding="utf-8"?>
<sst xmlns="http://schemas.openxmlformats.org/spreadsheetml/2006/main" count="267" uniqueCount="245">
  <si>
    <t>11100111111011520120</t>
  </si>
  <si>
    <t>IMPUESTO INGRESO AL CASINO</t>
  </si>
  <si>
    <t>11100111121011210110</t>
  </si>
  <si>
    <t>INMOBILIARIO</t>
  </si>
  <si>
    <t>11100111211011610311</t>
  </si>
  <si>
    <t>COPARTICIPACIÓN FEDERAL</t>
  </si>
  <si>
    <t>11100111212011210110</t>
  </si>
  <si>
    <t>APORTE.ART. 6º LEY 2495</t>
  </si>
  <si>
    <t>11100111212011620211</t>
  </si>
  <si>
    <t>COPARTICIPACIÓN PROVINCIAL</t>
  </si>
  <si>
    <t>11100111212011630120</t>
  </si>
  <si>
    <t>FONDO FEDERAL SOLIDARIO</t>
  </si>
  <si>
    <t>11100111311011721110</t>
  </si>
  <si>
    <t>ALUMBRADO PUBLICO MUNICIPAL</t>
  </si>
  <si>
    <t>11100111311011722110</t>
  </si>
  <si>
    <t>URBANIZACIÓN</t>
  </si>
  <si>
    <t>11100111311011723110</t>
  </si>
  <si>
    <t>RECOLECCION DE RESIDUOS</t>
  </si>
  <si>
    <t>11100111311011724110</t>
  </si>
  <si>
    <t>INSPECCIÓN E HIGIENE BALDIOS</t>
  </si>
  <si>
    <t>11100111311011725110</t>
  </si>
  <si>
    <t>11100111311011726110</t>
  </si>
  <si>
    <t>11100111311011727110</t>
  </si>
  <si>
    <t>TASA DISPOSICION FINAL RSU</t>
  </si>
  <si>
    <t>11100111311011728110</t>
  </si>
  <si>
    <t>SERVICIOS A LA PROP.INMUEBLE</t>
  </si>
  <si>
    <t>11100111311011731110</t>
  </si>
  <si>
    <t>TASA POR INSPECC.SANIT.E HIGIE</t>
  </si>
  <si>
    <t>11100111311011751110</t>
  </si>
  <si>
    <t>TASA ACTUACIONES ADMINISTRATIV</t>
  </si>
  <si>
    <t>11100111411011823110</t>
  </si>
  <si>
    <t>DCHO.OCUPACIÓN O USO ESP.PUBLI</t>
  </si>
  <si>
    <t>11100111411011834110</t>
  </si>
  <si>
    <t>DCHO.HAB..E INSCRIP.ACT.LUCRAT</t>
  </si>
  <si>
    <t>11100111411011931120</t>
  </si>
  <si>
    <t>DCHOS.CON. RED CLOACA</t>
  </si>
  <si>
    <t>11100111411011935120</t>
  </si>
  <si>
    <t>11100111511011911110</t>
  </si>
  <si>
    <t>RED CLOACAL VILLA PAUR</t>
  </si>
  <si>
    <t>11100111511011912110</t>
  </si>
  <si>
    <t>RED CLOACAL CHACRA IV y 28</t>
  </si>
  <si>
    <t>11100111511011913420</t>
  </si>
  <si>
    <t>RED CLOACAL 44 MANZ.</t>
  </si>
  <si>
    <t>11100111511011914420</t>
  </si>
  <si>
    <t>RED CLOACAL AV.KOESSLER</t>
  </si>
  <si>
    <t>11100111511011915420</t>
  </si>
  <si>
    <t>RED CLOACAL LOS RADALES</t>
  </si>
  <si>
    <t>11100111511011918420</t>
  </si>
  <si>
    <t>REHABIL.RED CL.BºBS.AS.</t>
  </si>
  <si>
    <t>11100111511011919420</t>
  </si>
  <si>
    <t>RED CLOAC.BºV.MAIPU CENTRO</t>
  </si>
  <si>
    <t>11100111511011921110</t>
  </si>
  <si>
    <t>RED DE GAS EXTENSION RAMAL2016</t>
  </si>
  <si>
    <t>11100111511011924110</t>
  </si>
  <si>
    <t>PROGRAM ARRAIGO MEJ HABITAC</t>
  </si>
  <si>
    <t>11100111511011926120</t>
  </si>
  <si>
    <t>FONDO OBRAS PAVIMENTO</t>
  </si>
  <si>
    <t>11100111511011929110</t>
  </si>
  <si>
    <t>RED ELECTRICA ARANA</t>
  </si>
  <si>
    <t>11100111511011941110</t>
  </si>
  <si>
    <t>RED CLOACAL EL ARENAL</t>
  </si>
  <si>
    <t>11100112411014200110</t>
  </si>
  <si>
    <t>COMISIONES BOMBEROS</t>
  </si>
  <si>
    <t>11100112411014300110</t>
  </si>
  <si>
    <t>COMISIONES ENSATUR</t>
  </si>
  <si>
    <t>11100112411014400120</t>
  </si>
  <si>
    <t>CONT.PARA SANEAMIENTO</t>
  </si>
  <si>
    <t>11100112411014500120</t>
  </si>
  <si>
    <t>CONT.SEG CIUD Y PREV DELITO</t>
  </si>
  <si>
    <t>11100113111012210212</t>
  </si>
  <si>
    <t>REGALÍAS HIDROCARBURÍFERAS</t>
  </si>
  <si>
    <t>11100116111017120110</t>
  </si>
  <si>
    <t>DONACION COOP AGUA ORD 3136</t>
  </si>
  <si>
    <t>11100116211017260320</t>
  </si>
  <si>
    <t>TRASNFERENCIAS VARIAS 10636/50</t>
  </si>
  <si>
    <t>11100116211017360210</t>
  </si>
  <si>
    <t>TRANSF.DEL SECTOR PUBLICO</t>
  </si>
  <si>
    <t>11100121121015111110</t>
  </si>
  <si>
    <t>VTA.TIERRAS 3 DE CABALLERIA</t>
  </si>
  <si>
    <t>11100121121015112110</t>
  </si>
  <si>
    <t>VTA. DE TIERRAS CANTERA</t>
  </si>
  <si>
    <t>11100121121015114110</t>
  </si>
  <si>
    <t>TERRENOS VARIOS</t>
  </si>
  <si>
    <t>11100121121015115120</t>
  </si>
  <si>
    <t>VTA.TIERRAS CANTERA PRIV.</t>
  </si>
  <si>
    <t>11100121121015116110</t>
  </si>
  <si>
    <t>VTA.TIERRAS CALDERON Y GODOY</t>
  </si>
  <si>
    <t>11100121121015121120</t>
  </si>
  <si>
    <t>VTA VAMEP 48 Y FEDERALISMO 10</t>
  </si>
  <si>
    <t>11100121121015122110</t>
  </si>
  <si>
    <t>VENTA VAMEP 36</t>
  </si>
  <si>
    <t>11100121121015123110</t>
  </si>
  <si>
    <t>VTA,TIERRAS PARQUE SUR</t>
  </si>
  <si>
    <t>11100123211017130120</t>
  </si>
  <si>
    <t>11100131111037310110</t>
  </si>
  <si>
    <t>APORTE REINTEGRABLE PCIA NQN</t>
  </si>
  <si>
    <t>11110116212017360220</t>
  </si>
  <si>
    <t>TRANSF.SEC.PUBL.PCIAL VARIAS</t>
  </si>
  <si>
    <t>11130111311011751110</t>
  </si>
  <si>
    <t>11130112411012600120</t>
  </si>
  <si>
    <t>GASTOS CAUSIDICOS LEY 1594 (JU</t>
  </si>
  <si>
    <t>11130112411012622120</t>
  </si>
  <si>
    <t>HONORARIOS ABOGADOS OR.3727/00</t>
  </si>
  <si>
    <t>11130112411012625120</t>
  </si>
  <si>
    <t>11130112411012626120</t>
  </si>
  <si>
    <t>11130112411012627120</t>
  </si>
  <si>
    <t>11130112411012629120</t>
  </si>
  <si>
    <t>11130112411012630120</t>
  </si>
  <si>
    <t>11130112411012631120</t>
  </si>
  <si>
    <t>11160122111034110320</t>
  </si>
  <si>
    <t>RECUP.VIVIENDAS (I.V.H.)</t>
  </si>
  <si>
    <t>11230116111017110420</t>
  </si>
  <si>
    <t>FONDO DE BIBLIOTECAS POPULARES</t>
  </si>
  <si>
    <t>11230116211017110120</t>
  </si>
  <si>
    <t>11232112411015201120</t>
  </si>
  <si>
    <t>11261111411011811110</t>
  </si>
  <si>
    <t>ESTADIA VEHIC PLAYA ESTAC</t>
  </si>
  <si>
    <t>11300111311011741110</t>
  </si>
  <si>
    <t>TASA SUPERV.DE SERV.TURÍSTICOS</t>
  </si>
  <si>
    <t>11300116111014300420</t>
  </si>
  <si>
    <t>CONTRIBUCIÓN ENSATUR</t>
  </si>
  <si>
    <t>11310112411012628110</t>
  </si>
  <si>
    <t>FONDO DE PROMOCION TURISTICA</t>
  </si>
  <si>
    <t>11400116111033110110</t>
  </si>
  <si>
    <t>TRANSF.DEL SECTOR PRIVADO</t>
  </si>
  <si>
    <t>11410123211033110120</t>
  </si>
  <si>
    <t>DEVOLUCION PRESTAMOS PMDS</t>
  </si>
  <si>
    <t>11430113600017360220</t>
  </si>
  <si>
    <t>11440123211017110110</t>
  </si>
  <si>
    <t>RECUPERACIÓN DE PTMOS.A C/PZO.</t>
  </si>
  <si>
    <t>11500111311011712110</t>
  </si>
  <si>
    <t>TASA POR USO DE PLATAFORMA</t>
  </si>
  <si>
    <t>11500111411011851110</t>
  </si>
  <si>
    <t>DCHOS. DE CEMENTERIO</t>
  </si>
  <si>
    <t>11500112311012600110</t>
  </si>
  <si>
    <t>TERMINAL  OMNIBUS Expensas</t>
  </si>
  <si>
    <t>11500112411011852110</t>
  </si>
  <si>
    <t>SERVICIOS ESPECIALES</t>
  </si>
  <si>
    <t>11510114111015310110</t>
  </si>
  <si>
    <t>PROG REDUCCION CHATARRA</t>
  </si>
  <si>
    <t>11520111311011710110</t>
  </si>
  <si>
    <t>TASA ACARREO VEHICULOS</t>
  </si>
  <si>
    <t>11530111111011520120</t>
  </si>
  <si>
    <t>IMPUESTO CASINO T.U.P.</t>
  </si>
  <si>
    <t>11552111311011751110</t>
  </si>
  <si>
    <t>11565116212017310220</t>
  </si>
  <si>
    <t>MANTENIMIENTO ESCUELAS</t>
  </si>
  <si>
    <t>11600111121011111110</t>
  </si>
  <si>
    <t>PATENTE AUTOMOTOR</t>
  </si>
  <si>
    <t>11600111311011753110</t>
  </si>
  <si>
    <t>TASAS PAGADAS POR DUPLICIDAD</t>
  </si>
  <si>
    <t>11600111311012450110</t>
  </si>
  <si>
    <t>RECARGO TASAS</t>
  </si>
  <si>
    <t>11600111411011831110</t>
  </si>
  <si>
    <t>DCHO.PUBLIC.PROM.Y PROPAGANDA</t>
  </si>
  <si>
    <t>11600111411011833110</t>
  </si>
  <si>
    <t>DCHOS.POR VTA. AMBULANTE</t>
  </si>
  <si>
    <t>11600112211012410110</t>
  </si>
  <si>
    <t>MULTAS TRANSITO MUNICIPAL</t>
  </si>
  <si>
    <t>11600112211012410120</t>
  </si>
  <si>
    <t>MULTAS DE TRANSITO</t>
  </si>
  <si>
    <t>11600112211012440110</t>
  </si>
  <si>
    <t>MULTAS VARIAS</t>
  </si>
  <si>
    <t>11600112311012510110</t>
  </si>
  <si>
    <t>CONCESIONES MUNICIPALES</t>
  </si>
  <si>
    <t>11600116111014200420</t>
  </si>
  <si>
    <t>CONTRIBUCIÓN A BOMBEROS</t>
  </si>
  <si>
    <t>11623112411014100110</t>
  </si>
  <si>
    <t>CONT.Q'INCIDEN S/RIFAS Y OTROS</t>
  </si>
  <si>
    <t>11700111411011821110</t>
  </si>
  <si>
    <t>DCHOS.MENSURA Y RELEVAMIENTO</t>
  </si>
  <si>
    <t>11700111411011822110</t>
  </si>
  <si>
    <t>DCHO.EDIFICACIÓNyOBRAS EN GRAL</t>
  </si>
  <si>
    <t>11700111411011835110</t>
  </si>
  <si>
    <t>DCHO.OCUPAC.ESP.AEREOySUBTERR.</t>
  </si>
  <si>
    <t>11700112211012420110</t>
  </si>
  <si>
    <t>MULTAS OBRAS PARTICULARES</t>
  </si>
  <si>
    <t>11700112411012600120</t>
  </si>
  <si>
    <t>REGISTRO CONSULTORES AMBIENTAL</t>
  </si>
  <si>
    <t>11700116212017360110</t>
  </si>
  <si>
    <t>TENENCIA ANIMALES DE COMPAÑIA</t>
  </si>
  <si>
    <t>11780111511011920120</t>
  </si>
  <si>
    <t>CONTRIBUCION INFRAESTRUCTURA</t>
  </si>
  <si>
    <t>13100112211012430110</t>
  </si>
  <si>
    <t>MULTAS JUZGADO DE FALTAS</t>
  </si>
  <si>
    <t>17000116111012520420</t>
  </si>
  <si>
    <t>ORGANISMO DE CONTROL MUNICIPAL</t>
  </si>
  <si>
    <t>CUENTA</t>
  </si>
  <si>
    <t>NOMBRE</t>
  </si>
  <si>
    <t>PRES. INICIAL</t>
  </si>
  <si>
    <t>INCORPORAC.</t>
  </si>
  <si>
    <t>PRESU.TOTAL</t>
  </si>
  <si>
    <t>MES ANTERIOR</t>
  </si>
  <si>
    <t>11161122211022210323</t>
  </si>
  <si>
    <t>MEJORA TU CASA  M.T.C</t>
  </si>
  <si>
    <t>11161122111011936422</t>
  </si>
  <si>
    <t>DEV. PRESTAMO M.T.C.</t>
  </si>
  <si>
    <t>11100116211017360224</t>
  </si>
  <si>
    <t>FONDO EMP.PRODUCT.109047/03</t>
  </si>
  <si>
    <t>CONTRIB.DEPOSITOS RSU</t>
  </si>
  <si>
    <t>11520112211012410120</t>
  </si>
  <si>
    <t>MULTAS TRANSITO POLICIA</t>
  </si>
  <si>
    <t>11100116211017360220</t>
  </si>
  <si>
    <t>11400112411017110120</t>
  </si>
  <si>
    <t>FDO.EMERG.SOLIDARIO</t>
  </si>
  <si>
    <t>11520112211012411120</t>
  </si>
  <si>
    <t>MULTAS TRANSITO GENDARMERIA</t>
  </si>
  <si>
    <t>Cifras provisorias sujetas a modificaciones por cierre contable definitivo del mes</t>
  </si>
  <si>
    <t>11130112411012632120</t>
  </si>
  <si>
    <t>TOTALES</t>
  </si>
  <si>
    <t>saldo</t>
  </si>
  <si>
    <t>11700121100034110420</t>
  </si>
  <si>
    <t>RECUPERO FINANC.VIVIENDAS</t>
  </si>
  <si>
    <t>11100116211017210420</t>
  </si>
  <si>
    <t>TRANSF. TANSITO Y TRANSPORTE</t>
  </si>
  <si>
    <t>ingresos</t>
  </si>
  <si>
    <t>egresos</t>
  </si>
  <si>
    <t>deficit</t>
  </si>
  <si>
    <t>11830111411011823110</t>
  </si>
  <si>
    <t>INCENTIVO DEP SOCIAL 10726/15</t>
  </si>
  <si>
    <t>Subsecretaria de Hacienda</t>
  </si>
  <si>
    <t>11100111511011925110</t>
  </si>
  <si>
    <t>RED GAS Bº PERIFERICOS</t>
  </si>
  <si>
    <t>11100111511011930110</t>
  </si>
  <si>
    <t>11130112411012633120</t>
  </si>
  <si>
    <t>11230116111017110120</t>
  </si>
  <si>
    <t>11500111311011751110</t>
  </si>
  <si>
    <t>11631132410038131120</t>
  </si>
  <si>
    <t>FDO DE GTIA Y REPARO 109047/29</t>
  </si>
  <si>
    <t>11624111311011755110</t>
  </si>
  <si>
    <t>11624111311011751110</t>
  </si>
  <si>
    <t>TASAS</t>
  </si>
  <si>
    <t>COPA</t>
  </si>
  <si>
    <t>TRANSF</t>
  </si>
  <si>
    <t>MULTAS</t>
  </si>
  <si>
    <t>11100111311011731120</t>
  </si>
  <si>
    <t>LIC.COMERCIALES ENT.FINANC.TUP</t>
  </si>
  <si>
    <t>11100112411011726120</t>
  </si>
  <si>
    <t>RESIDUOS PATOGENOS</t>
  </si>
  <si>
    <t>11400111511011922110</t>
  </si>
  <si>
    <t>FDO.SOLIDARIO PROG.ARRAIGO(CL)</t>
  </si>
  <si>
    <t>11600112411011825110</t>
  </si>
  <si>
    <t>DCHO.OCUPAC.O USO ESP.PRIV.MUN</t>
  </si>
  <si>
    <t>11600131625016210210</t>
  </si>
  <si>
    <t>TRANSF.SECTOR FINANCIERO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</si>
</sst>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164" fontId="2" fillId="0" borderId="0" xfId="0" applyNumberFormat="1" applyFont="1"/>
    <xf numFmtId="164" fontId="5" fillId="3" borderId="1" xfId="1" applyFont="1" applyFill="1" applyBorder="1"/>
    <xf numFmtId="0" fontId="6" fillId="0" borderId="0" xfId="0" applyFont="1"/>
    <xf numFmtId="164" fontId="0" fillId="0" borderId="0" xfId="1" applyFont="1"/>
    <xf numFmtId="164" fontId="0" fillId="0" borderId="0" xfId="0" applyNumberFormat="1"/>
    <xf numFmtId="17" fontId="5" fillId="2" borderId="1" xfId="1" applyNumberFormat="1" applyFont="1" applyFill="1" applyBorder="1" applyAlignment="1">
      <alignment horizontal="center"/>
    </xf>
    <xf numFmtId="164" fontId="5" fillId="2" borderId="2" xfId="1" applyFont="1" applyFill="1" applyBorder="1" applyAlignment="1">
      <alignment horizontal="center"/>
    </xf>
    <xf numFmtId="4" fontId="3" fillId="0" borderId="1" xfId="0" applyNumberFormat="1" applyFont="1" applyBorder="1"/>
    <xf numFmtId="164" fontId="3" fillId="0" borderId="0" xfId="0" applyNumberFormat="1" applyFont="1"/>
    <xf numFmtId="0" fontId="5" fillId="0" borderId="0" xfId="0" applyFont="1"/>
    <xf numFmtId="164" fontId="7" fillId="0" borderId="2" xfId="1" applyFont="1" applyFill="1" applyBorder="1"/>
    <xf numFmtId="164" fontId="7" fillId="0" borderId="0" xfId="1" applyFont="1"/>
    <xf numFmtId="164" fontId="5" fillId="2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/>
    <xf numFmtId="164" fontId="3" fillId="0" borderId="0" xfId="1" applyNumberFormat="1" applyFont="1"/>
    <xf numFmtId="164" fontId="3" fillId="5" borderId="0" xfId="1" applyNumberFormat="1" applyFont="1" applyFill="1"/>
    <xf numFmtId="164" fontId="3" fillId="4" borderId="0" xfId="1" applyNumberFormat="1" applyFont="1" applyFill="1"/>
    <xf numFmtId="10" fontId="3" fillId="5" borderId="0" xfId="2" applyNumberFormat="1" applyFont="1" applyFill="1"/>
    <xf numFmtId="164" fontId="3" fillId="0" borderId="1" xfId="1" applyFont="1" applyBorder="1"/>
    <xf numFmtId="4" fontId="0" fillId="0" borderId="0" xfId="0" applyNumberFormat="1"/>
    <xf numFmtId="0" fontId="5" fillId="3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tacchetti\Downloads\SMA_PRESU_EGRE_DIC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gre"/>
    </sheetNames>
    <sheetDataSet>
      <sheetData sheetId="0">
        <row r="746">
          <cell r="G746">
            <v>1499252972.5899997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6"/>
  <sheetViews>
    <sheetView tabSelected="1" workbookViewId="0">
      <selection activeCell="Q23" sqref="Q23"/>
    </sheetView>
  </sheetViews>
  <sheetFormatPr baseColWidth="10" defaultRowHeight="15"/>
  <cols>
    <col min="1" max="1" width="21.28515625" style="4" bestFit="1" customWidth="1"/>
    <col min="2" max="2" width="40" style="4" customWidth="1"/>
    <col min="3" max="3" width="14.7109375" style="19" customWidth="1"/>
    <col min="4" max="4" width="14" style="19" customWidth="1"/>
    <col min="5" max="5" width="14.5703125" style="19" customWidth="1"/>
    <col min="6" max="6" width="15.5703125" style="19" customWidth="1"/>
    <col min="7" max="7" width="14" style="19" customWidth="1"/>
    <col min="8" max="8" width="15.140625" style="4" customWidth="1"/>
    <col min="9" max="9" width="13.7109375" hidden="1" customWidth="1"/>
    <col min="10" max="10" width="15.140625" style="1" hidden="1" customWidth="1"/>
    <col min="11" max="11" width="14.140625" style="8" hidden="1" customWidth="1"/>
    <col min="12" max="12" width="15.85546875" hidden="1" customWidth="1"/>
    <col min="13" max="14" width="13.42578125" style="4" hidden="1" customWidth="1"/>
    <col min="15" max="15" width="13.140625" style="4" hidden="1" customWidth="1"/>
    <col min="16" max="16" width="13.140625" hidden="1" customWidth="1"/>
  </cols>
  <sheetData>
    <row r="1" spans="1:16">
      <c r="A1" s="3" t="s">
        <v>187</v>
      </c>
      <c r="B1" s="3" t="s">
        <v>188</v>
      </c>
      <c r="C1" s="17" t="s">
        <v>189</v>
      </c>
      <c r="D1" s="17" t="s">
        <v>190</v>
      </c>
      <c r="E1" s="17" t="s">
        <v>191</v>
      </c>
      <c r="F1" s="17" t="s">
        <v>192</v>
      </c>
      <c r="G1" s="10">
        <v>44166</v>
      </c>
      <c r="H1" s="11" t="s">
        <v>210</v>
      </c>
      <c r="M1" s="4" t="s">
        <v>231</v>
      </c>
      <c r="N1" s="4" t="s">
        <v>232</v>
      </c>
      <c r="O1" s="4" t="s">
        <v>233</v>
      </c>
      <c r="P1" s="4" t="s">
        <v>234</v>
      </c>
    </row>
    <row r="2" spans="1:16">
      <c r="A2" s="23" t="s">
        <v>0</v>
      </c>
      <c r="B2" s="23" t="s">
        <v>1</v>
      </c>
      <c r="C2" s="23">
        <v>2750281</v>
      </c>
      <c r="D2" s="23">
        <v>0</v>
      </c>
      <c r="E2" s="23">
        <v>2750281</v>
      </c>
      <c r="F2" s="23">
        <v>641212</v>
      </c>
      <c r="G2" s="23">
        <v>0</v>
      </c>
      <c r="H2" s="12">
        <f>+E2-F2-G2</f>
        <v>2109069</v>
      </c>
      <c r="J2" s="5">
        <f>+F2+G2</f>
        <v>641212</v>
      </c>
      <c r="K2" s="8">
        <f>+G2*2</f>
        <v>0</v>
      </c>
      <c r="L2" s="9">
        <f>+J2+K2</f>
        <v>641212</v>
      </c>
      <c r="M2" s="13">
        <f>+L2</f>
        <v>641212</v>
      </c>
      <c r="N2" s="13"/>
      <c r="O2" s="13"/>
    </row>
    <row r="3" spans="1:16">
      <c r="A3" s="23" t="s">
        <v>2</v>
      </c>
      <c r="B3" s="23" t="s">
        <v>3</v>
      </c>
      <c r="C3" s="23">
        <v>15000</v>
      </c>
      <c r="D3" s="23">
        <v>0</v>
      </c>
      <c r="E3" s="23">
        <v>15000</v>
      </c>
      <c r="F3" s="23">
        <v>0</v>
      </c>
      <c r="G3" s="23">
        <v>0</v>
      </c>
      <c r="H3" s="12">
        <f t="shared" ref="H3:H66" si="0">+E3-F3-G3</f>
        <v>15000</v>
      </c>
      <c r="J3" s="5">
        <f t="shared" ref="J3:J66" si="1">+F3+G3</f>
        <v>0</v>
      </c>
      <c r="K3" s="8">
        <f t="shared" ref="K3:K66" si="2">+G3*2</f>
        <v>0</v>
      </c>
      <c r="L3" s="9">
        <f t="shared" ref="L3:L66" si="3">+J3+K3</f>
        <v>0</v>
      </c>
      <c r="M3" s="13"/>
      <c r="N3" s="13"/>
      <c r="O3" s="13"/>
    </row>
    <row r="4" spans="1:16">
      <c r="A4" s="23" t="s">
        <v>4</v>
      </c>
      <c r="B4" s="23" t="s">
        <v>5</v>
      </c>
      <c r="C4" s="23">
        <v>156844430</v>
      </c>
      <c r="D4" s="23">
        <v>0</v>
      </c>
      <c r="E4" s="23">
        <v>156844430</v>
      </c>
      <c r="F4" s="23">
        <v>130365499.31999999</v>
      </c>
      <c r="G4" s="23">
        <v>15840869.32</v>
      </c>
      <c r="H4" s="12">
        <f t="shared" si="0"/>
        <v>10638061.360000007</v>
      </c>
      <c r="I4" s="15"/>
      <c r="J4" s="5">
        <f t="shared" si="1"/>
        <v>146206368.63999999</v>
      </c>
      <c r="K4" s="8">
        <f t="shared" si="2"/>
        <v>31681738.640000001</v>
      </c>
      <c r="L4" s="9">
        <f t="shared" si="3"/>
        <v>177888107.27999997</v>
      </c>
      <c r="M4" s="13"/>
      <c r="N4" s="13">
        <f>+L4</f>
        <v>177888107.27999997</v>
      </c>
      <c r="O4" s="13"/>
    </row>
    <row r="5" spans="1:16">
      <c r="A5" s="23" t="s">
        <v>6</v>
      </c>
      <c r="B5" s="23" t="s">
        <v>7</v>
      </c>
      <c r="C5" s="23">
        <v>9085706</v>
      </c>
      <c r="D5" s="23">
        <v>0</v>
      </c>
      <c r="E5" s="23">
        <v>9085706</v>
      </c>
      <c r="F5" s="23">
        <v>7430538.2300000004</v>
      </c>
      <c r="G5" s="23">
        <v>0</v>
      </c>
      <c r="H5" s="12">
        <f t="shared" si="0"/>
        <v>1655167.7699999996</v>
      </c>
      <c r="I5" s="15"/>
      <c r="J5" s="5">
        <f t="shared" si="1"/>
        <v>7430538.2300000004</v>
      </c>
      <c r="K5" s="8">
        <f t="shared" si="2"/>
        <v>0</v>
      </c>
      <c r="L5" s="9">
        <f t="shared" si="3"/>
        <v>7430538.2300000004</v>
      </c>
      <c r="M5" s="13"/>
      <c r="N5" s="13">
        <f t="shared" ref="N5:N7" si="4">+L5</f>
        <v>7430538.2300000004</v>
      </c>
      <c r="O5" s="13"/>
    </row>
    <row r="6" spans="1:16">
      <c r="A6" s="23" t="s">
        <v>8</v>
      </c>
      <c r="B6" s="23" t="s">
        <v>9</v>
      </c>
      <c r="C6" s="23">
        <v>303389870</v>
      </c>
      <c r="D6" s="23">
        <v>0</v>
      </c>
      <c r="E6" s="23">
        <v>303389870</v>
      </c>
      <c r="F6" s="23">
        <v>234334491.97</v>
      </c>
      <c r="G6" s="23">
        <v>23274822.550000001</v>
      </c>
      <c r="H6" s="12">
        <f t="shared" si="0"/>
        <v>45780555.480000004</v>
      </c>
      <c r="I6" s="15"/>
      <c r="J6" s="5">
        <f t="shared" si="1"/>
        <v>257609314.52000001</v>
      </c>
      <c r="K6" s="8">
        <f t="shared" si="2"/>
        <v>46549645.100000001</v>
      </c>
      <c r="L6" s="9">
        <f t="shared" si="3"/>
        <v>304158959.62</v>
      </c>
      <c r="M6" s="13"/>
      <c r="N6" s="13">
        <f t="shared" si="4"/>
        <v>304158959.62</v>
      </c>
      <c r="O6" s="13"/>
    </row>
    <row r="7" spans="1:16">
      <c r="A7" s="23" t="s">
        <v>10</v>
      </c>
      <c r="B7" s="23" t="s">
        <v>11</v>
      </c>
      <c r="C7" s="23">
        <v>0</v>
      </c>
      <c r="D7" s="23">
        <v>388018.29</v>
      </c>
      <c r="E7" s="23">
        <v>388018.29</v>
      </c>
      <c r="F7" s="23">
        <v>0</v>
      </c>
      <c r="G7" s="23">
        <v>0</v>
      </c>
      <c r="H7" s="12">
        <f t="shared" si="0"/>
        <v>388018.29</v>
      </c>
      <c r="J7" s="5">
        <f t="shared" si="1"/>
        <v>0</v>
      </c>
      <c r="K7" s="8">
        <f t="shared" si="2"/>
        <v>0</v>
      </c>
      <c r="L7" s="9">
        <f t="shared" si="3"/>
        <v>0</v>
      </c>
      <c r="M7" s="13"/>
      <c r="N7" s="13">
        <f t="shared" si="4"/>
        <v>0</v>
      </c>
      <c r="O7" s="13"/>
    </row>
    <row r="8" spans="1:16">
      <c r="A8" s="23" t="s">
        <v>12</v>
      </c>
      <c r="B8" s="23" t="s">
        <v>13</v>
      </c>
      <c r="C8" s="23">
        <v>6706266</v>
      </c>
      <c r="D8" s="23">
        <v>0</v>
      </c>
      <c r="E8" s="23">
        <v>6706266</v>
      </c>
      <c r="F8" s="23">
        <v>4855669.76</v>
      </c>
      <c r="G8" s="23">
        <v>277946.64</v>
      </c>
      <c r="H8" s="12">
        <f t="shared" si="0"/>
        <v>1572649.6</v>
      </c>
      <c r="J8" s="5">
        <f t="shared" si="1"/>
        <v>5133616.3999999994</v>
      </c>
      <c r="K8" s="8">
        <f t="shared" si="2"/>
        <v>555893.28</v>
      </c>
      <c r="L8" s="9">
        <f t="shared" si="3"/>
        <v>5689509.6799999997</v>
      </c>
      <c r="M8" s="13">
        <f>+L8</f>
        <v>5689509.6799999997</v>
      </c>
      <c r="N8" s="13"/>
      <c r="O8" s="13"/>
    </row>
    <row r="9" spans="1:16">
      <c r="A9" s="23" t="s">
        <v>14</v>
      </c>
      <c r="B9" s="23" t="s">
        <v>15</v>
      </c>
      <c r="C9" s="23">
        <v>15000</v>
      </c>
      <c r="D9" s="23">
        <v>0</v>
      </c>
      <c r="E9" s="23">
        <v>15000</v>
      </c>
      <c r="F9" s="23">
        <v>378.79</v>
      </c>
      <c r="G9" s="23">
        <v>541.65</v>
      </c>
      <c r="H9" s="12">
        <f t="shared" si="0"/>
        <v>14079.56</v>
      </c>
      <c r="J9" s="5">
        <f t="shared" si="1"/>
        <v>920.44</v>
      </c>
      <c r="K9" s="8">
        <f t="shared" si="2"/>
        <v>1083.3</v>
      </c>
      <c r="L9" s="9">
        <f t="shared" si="3"/>
        <v>2003.74</v>
      </c>
      <c r="M9" s="13">
        <f t="shared" ref="M9:M39" si="5">+L9</f>
        <v>2003.74</v>
      </c>
      <c r="N9" s="13"/>
      <c r="O9" s="13"/>
    </row>
    <row r="10" spans="1:16">
      <c r="A10" s="23" t="s">
        <v>16</v>
      </c>
      <c r="B10" s="23" t="s">
        <v>17</v>
      </c>
      <c r="C10" s="23">
        <v>500000</v>
      </c>
      <c r="D10" s="23">
        <v>0</v>
      </c>
      <c r="E10" s="23">
        <v>500000</v>
      </c>
      <c r="F10" s="23">
        <v>2194.4699999999998</v>
      </c>
      <c r="G10" s="23">
        <v>227.24</v>
      </c>
      <c r="H10" s="12">
        <f t="shared" si="0"/>
        <v>497578.29000000004</v>
      </c>
      <c r="J10" s="5">
        <f t="shared" si="1"/>
        <v>2421.71</v>
      </c>
      <c r="K10" s="8">
        <f t="shared" si="2"/>
        <v>454.48</v>
      </c>
      <c r="L10" s="9">
        <f t="shared" si="3"/>
        <v>2876.19</v>
      </c>
      <c r="M10" s="13">
        <f t="shared" si="5"/>
        <v>2876.19</v>
      </c>
      <c r="N10" s="13"/>
      <c r="O10" s="13"/>
    </row>
    <row r="11" spans="1:16">
      <c r="A11" s="23" t="s">
        <v>18</v>
      </c>
      <c r="B11" s="23" t="s">
        <v>19</v>
      </c>
      <c r="C11" s="23">
        <v>27954223</v>
      </c>
      <c r="D11" s="23">
        <v>0</v>
      </c>
      <c r="E11" s="23">
        <v>27954223</v>
      </c>
      <c r="F11" s="23">
        <v>22877577.27</v>
      </c>
      <c r="G11" s="23">
        <v>2871299.95</v>
      </c>
      <c r="H11" s="12">
        <f t="shared" si="0"/>
        <v>2205345.7800000003</v>
      </c>
      <c r="J11" s="5">
        <f t="shared" si="1"/>
        <v>25748877.219999999</v>
      </c>
      <c r="K11" s="8">
        <f t="shared" si="2"/>
        <v>5742599.9000000004</v>
      </c>
      <c r="L11" s="9">
        <f t="shared" si="3"/>
        <v>31491477.119999997</v>
      </c>
      <c r="M11" s="13">
        <f t="shared" si="5"/>
        <v>31491477.119999997</v>
      </c>
      <c r="N11" s="13"/>
      <c r="O11" s="13"/>
    </row>
    <row r="12" spans="1:16">
      <c r="A12" s="23" t="s">
        <v>20</v>
      </c>
      <c r="B12" s="23" t="s">
        <v>13</v>
      </c>
      <c r="C12" s="23">
        <v>42000000</v>
      </c>
      <c r="D12" s="23">
        <v>0</v>
      </c>
      <c r="E12" s="23">
        <v>42000000</v>
      </c>
      <c r="F12" s="23">
        <v>9040637.1199999992</v>
      </c>
      <c r="G12" s="23">
        <v>23608339.129999999</v>
      </c>
      <c r="H12" s="12">
        <f t="shared" si="0"/>
        <v>9351023.7500000037</v>
      </c>
      <c r="J12" s="5">
        <f t="shared" si="1"/>
        <v>32648976.25</v>
      </c>
      <c r="K12" s="8">
        <f t="shared" si="2"/>
        <v>47216678.259999998</v>
      </c>
      <c r="L12" s="9">
        <f t="shared" si="3"/>
        <v>79865654.50999999</v>
      </c>
      <c r="M12" s="13">
        <f t="shared" si="5"/>
        <v>79865654.50999999</v>
      </c>
      <c r="N12" s="13"/>
      <c r="O12" s="13"/>
    </row>
    <row r="13" spans="1:16">
      <c r="A13" s="23" t="s">
        <v>21</v>
      </c>
      <c r="B13" s="23" t="s">
        <v>17</v>
      </c>
      <c r="C13" s="23">
        <v>3000000</v>
      </c>
      <c r="D13" s="23">
        <v>0</v>
      </c>
      <c r="E13" s="23">
        <v>3000000</v>
      </c>
      <c r="F13" s="23">
        <v>1581256.09</v>
      </c>
      <c r="G13" s="23">
        <v>224846.01</v>
      </c>
      <c r="H13" s="12">
        <f t="shared" si="0"/>
        <v>1193897.8999999999</v>
      </c>
      <c r="J13" s="5">
        <f t="shared" si="1"/>
        <v>1806102.1</v>
      </c>
      <c r="K13" s="8">
        <f t="shared" si="2"/>
        <v>449692.02</v>
      </c>
      <c r="L13" s="9">
        <f t="shared" si="3"/>
        <v>2255794.12</v>
      </c>
      <c r="M13" s="13">
        <f t="shared" si="5"/>
        <v>2255794.12</v>
      </c>
      <c r="N13" s="13"/>
      <c r="O13" s="13"/>
    </row>
    <row r="14" spans="1:16">
      <c r="A14" s="23" t="s">
        <v>22</v>
      </c>
      <c r="B14" s="23" t="s">
        <v>23</v>
      </c>
      <c r="C14" s="23">
        <v>5000</v>
      </c>
      <c r="D14" s="23">
        <v>0</v>
      </c>
      <c r="E14" s="23">
        <v>5000</v>
      </c>
      <c r="F14" s="23">
        <v>165.4</v>
      </c>
      <c r="G14" s="23">
        <v>25</v>
      </c>
      <c r="H14" s="12">
        <f t="shared" si="0"/>
        <v>4809.6000000000004</v>
      </c>
      <c r="J14" s="5">
        <f t="shared" si="1"/>
        <v>190.4</v>
      </c>
      <c r="K14" s="8">
        <f t="shared" si="2"/>
        <v>50</v>
      </c>
      <c r="L14" s="9">
        <f t="shared" si="3"/>
        <v>240.4</v>
      </c>
      <c r="M14" s="13">
        <f t="shared" si="5"/>
        <v>240.4</v>
      </c>
      <c r="N14" s="13"/>
      <c r="O14" s="13"/>
    </row>
    <row r="15" spans="1:16">
      <c r="A15" s="23" t="s">
        <v>24</v>
      </c>
      <c r="B15" s="23" t="s">
        <v>25</v>
      </c>
      <c r="C15" s="23">
        <v>124440062</v>
      </c>
      <c r="D15" s="23">
        <v>0</v>
      </c>
      <c r="E15" s="23">
        <v>124440062</v>
      </c>
      <c r="F15" s="23">
        <v>115129691.17</v>
      </c>
      <c r="G15" s="23">
        <v>7436232.7000000002</v>
      </c>
      <c r="H15" s="12">
        <f t="shared" si="0"/>
        <v>1874138.129999998</v>
      </c>
      <c r="I15" s="15"/>
      <c r="J15" s="5">
        <f t="shared" si="1"/>
        <v>122565923.87</v>
      </c>
      <c r="K15" s="8">
        <f t="shared" si="2"/>
        <v>14872465.4</v>
      </c>
      <c r="L15" s="9">
        <f t="shared" si="3"/>
        <v>137438389.27000001</v>
      </c>
      <c r="M15" s="13">
        <f t="shared" si="5"/>
        <v>137438389.27000001</v>
      </c>
      <c r="N15" s="13"/>
      <c r="O15" s="13"/>
    </row>
    <row r="16" spans="1:16">
      <c r="A16" s="23" t="s">
        <v>26</v>
      </c>
      <c r="B16" s="23" t="s">
        <v>27</v>
      </c>
      <c r="C16" s="23">
        <v>39269235</v>
      </c>
      <c r="D16" s="23">
        <v>0</v>
      </c>
      <c r="E16" s="23">
        <v>39269235</v>
      </c>
      <c r="F16" s="23">
        <v>19244199.77</v>
      </c>
      <c r="G16" s="23">
        <v>1350518.04</v>
      </c>
      <c r="H16" s="12">
        <f t="shared" si="0"/>
        <v>18674517.190000001</v>
      </c>
      <c r="I16" s="16"/>
      <c r="J16" s="5">
        <f t="shared" si="1"/>
        <v>20594717.809999999</v>
      </c>
      <c r="K16" s="8">
        <f t="shared" si="2"/>
        <v>2701036.08</v>
      </c>
      <c r="L16" s="9">
        <f t="shared" si="3"/>
        <v>23295753.890000001</v>
      </c>
      <c r="M16" s="13">
        <f t="shared" si="5"/>
        <v>23295753.890000001</v>
      </c>
      <c r="N16" s="13"/>
      <c r="O16" s="13"/>
    </row>
    <row r="17" spans="1:15">
      <c r="A17" s="23" t="s">
        <v>235</v>
      </c>
      <c r="B17" s="23" t="s">
        <v>236</v>
      </c>
      <c r="C17" s="23">
        <v>0</v>
      </c>
      <c r="D17" s="23">
        <v>0</v>
      </c>
      <c r="E17" s="23">
        <v>0</v>
      </c>
      <c r="F17" s="23">
        <v>0</v>
      </c>
      <c r="G17" s="23">
        <v>1614.6</v>
      </c>
      <c r="H17" s="12">
        <f t="shared" si="0"/>
        <v>-1614.6</v>
      </c>
      <c r="J17" s="5">
        <f t="shared" si="1"/>
        <v>1614.6</v>
      </c>
      <c r="K17" s="8">
        <f t="shared" si="2"/>
        <v>3229.2</v>
      </c>
      <c r="L17" s="9">
        <f t="shared" si="3"/>
        <v>4843.7999999999993</v>
      </c>
      <c r="M17" s="13">
        <f t="shared" si="5"/>
        <v>4843.7999999999993</v>
      </c>
      <c r="N17" s="13"/>
      <c r="O17" s="13"/>
    </row>
    <row r="18" spans="1:15">
      <c r="A18" s="23" t="s">
        <v>28</v>
      </c>
      <c r="B18" s="23" t="s">
        <v>29</v>
      </c>
      <c r="C18" s="23">
        <v>6886889</v>
      </c>
      <c r="D18" s="23">
        <v>0</v>
      </c>
      <c r="E18" s="23">
        <v>6886889</v>
      </c>
      <c r="F18" s="23">
        <v>3310036.14</v>
      </c>
      <c r="G18" s="23">
        <v>580574.81000000006</v>
      </c>
      <c r="H18" s="12">
        <f t="shared" si="0"/>
        <v>2996278.05</v>
      </c>
      <c r="J18" s="5">
        <f t="shared" si="1"/>
        <v>3890610.95</v>
      </c>
      <c r="K18" s="8">
        <f t="shared" si="2"/>
        <v>1161149.6200000001</v>
      </c>
      <c r="L18" s="9">
        <f t="shared" si="3"/>
        <v>5051760.57</v>
      </c>
      <c r="M18" s="13">
        <f t="shared" si="5"/>
        <v>5051760.57</v>
      </c>
      <c r="N18" s="13"/>
      <c r="O18" s="13"/>
    </row>
    <row r="19" spans="1:15">
      <c r="A19" s="23" t="s">
        <v>30</v>
      </c>
      <c r="B19" s="23" t="s">
        <v>31</v>
      </c>
      <c r="C19" s="23">
        <v>15000000</v>
      </c>
      <c r="D19" s="23">
        <v>0</v>
      </c>
      <c r="E19" s="23">
        <v>15000000</v>
      </c>
      <c r="F19" s="23">
        <v>17218093.350000001</v>
      </c>
      <c r="G19" s="23">
        <v>34630.39</v>
      </c>
      <c r="H19" s="12">
        <f t="shared" si="0"/>
        <v>-2252723.7400000016</v>
      </c>
      <c r="J19" s="5">
        <f t="shared" si="1"/>
        <v>17252723.740000002</v>
      </c>
      <c r="K19" s="8">
        <f t="shared" si="2"/>
        <v>69260.78</v>
      </c>
      <c r="L19" s="9">
        <f t="shared" si="3"/>
        <v>17321984.520000003</v>
      </c>
      <c r="M19" s="13">
        <f t="shared" si="5"/>
        <v>17321984.520000003</v>
      </c>
      <c r="N19" s="13"/>
      <c r="O19" s="13"/>
    </row>
    <row r="20" spans="1:15">
      <c r="A20" s="23" t="s">
        <v>32</v>
      </c>
      <c r="B20" s="23" t="s">
        <v>33</v>
      </c>
      <c r="C20" s="23">
        <v>967523</v>
      </c>
      <c r="D20" s="23">
        <v>0</v>
      </c>
      <c r="E20" s="23">
        <v>967523</v>
      </c>
      <c r="F20" s="23">
        <v>449998.75</v>
      </c>
      <c r="G20" s="23">
        <v>90975</v>
      </c>
      <c r="H20" s="12">
        <f t="shared" si="0"/>
        <v>426549.25</v>
      </c>
      <c r="J20" s="5">
        <f t="shared" si="1"/>
        <v>540973.75</v>
      </c>
      <c r="K20" s="8">
        <f t="shared" si="2"/>
        <v>181950</v>
      </c>
      <c r="L20" s="9">
        <f t="shared" si="3"/>
        <v>722923.75</v>
      </c>
      <c r="M20" s="13">
        <f t="shared" si="5"/>
        <v>722923.75</v>
      </c>
      <c r="N20" s="13"/>
      <c r="O20" s="13"/>
    </row>
    <row r="21" spans="1:15">
      <c r="A21" s="23" t="s">
        <v>34</v>
      </c>
      <c r="B21" s="23" t="s">
        <v>35</v>
      </c>
      <c r="C21" s="23">
        <v>5000</v>
      </c>
      <c r="D21" s="23">
        <v>0</v>
      </c>
      <c r="E21" s="23">
        <v>5000</v>
      </c>
      <c r="F21" s="23">
        <v>73.88</v>
      </c>
      <c r="G21" s="23">
        <v>0</v>
      </c>
      <c r="H21" s="12">
        <f t="shared" si="0"/>
        <v>4926.12</v>
      </c>
      <c r="J21" s="5">
        <f t="shared" si="1"/>
        <v>73.88</v>
      </c>
      <c r="K21" s="8">
        <f t="shared" si="2"/>
        <v>0</v>
      </c>
      <c r="L21" s="9">
        <f t="shared" si="3"/>
        <v>73.88</v>
      </c>
      <c r="M21" s="13">
        <f t="shared" si="5"/>
        <v>73.88</v>
      </c>
      <c r="N21" s="13"/>
      <c r="O21" s="13"/>
    </row>
    <row r="22" spans="1:15">
      <c r="A22" s="23" t="s">
        <v>36</v>
      </c>
      <c r="B22" s="23" t="s">
        <v>35</v>
      </c>
      <c r="C22" s="23">
        <v>5000</v>
      </c>
      <c r="D22" s="23">
        <v>0</v>
      </c>
      <c r="E22" s="23">
        <v>5000</v>
      </c>
      <c r="F22" s="23">
        <v>89.35</v>
      </c>
      <c r="G22" s="23">
        <v>0</v>
      </c>
      <c r="H22" s="12">
        <f t="shared" si="0"/>
        <v>4910.6499999999996</v>
      </c>
      <c r="J22" s="5">
        <f t="shared" si="1"/>
        <v>89.35</v>
      </c>
      <c r="K22" s="8">
        <f t="shared" si="2"/>
        <v>0</v>
      </c>
      <c r="L22" s="9">
        <f t="shared" si="3"/>
        <v>89.35</v>
      </c>
      <c r="M22" s="13">
        <f t="shared" si="5"/>
        <v>89.35</v>
      </c>
      <c r="N22" s="13"/>
      <c r="O22" s="13"/>
    </row>
    <row r="23" spans="1:15">
      <c r="A23" s="23" t="s">
        <v>37</v>
      </c>
      <c r="B23" s="23" t="s">
        <v>38</v>
      </c>
      <c r="C23" s="23">
        <v>1000</v>
      </c>
      <c r="D23" s="23">
        <v>0</v>
      </c>
      <c r="E23" s="23">
        <v>1000</v>
      </c>
      <c r="F23" s="23">
        <v>0</v>
      </c>
      <c r="G23" s="23">
        <v>0</v>
      </c>
      <c r="H23" s="12">
        <f t="shared" si="0"/>
        <v>1000</v>
      </c>
      <c r="J23" s="5">
        <f t="shared" si="1"/>
        <v>0</v>
      </c>
      <c r="K23" s="8">
        <f t="shared" si="2"/>
        <v>0</v>
      </c>
      <c r="L23" s="9">
        <f t="shared" si="3"/>
        <v>0</v>
      </c>
      <c r="M23" s="13">
        <f t="shared" si="5"/>
        <v>0</v>
      </c>
      <c r="N23" s="13"/>
      <c r="O23" s="13"/>
    </row>
    <row r="24" spans="1:15">
      <c r="A24" s="23" t="s">
        <v>39</v>
      </c>
      <c r="B24" s="23" t="s">
        <v>40</v>
      </c>
      <c r="C24" s="23">
        <v>50000</v>
      </c>
      <c r="D24" s="23">
        <v>0</v>
      </c>
      <c r="E24" s="23">
        <v>50000</v>
      </c>
      <c r="F24" s="23">
        <v>12.77</v>
      </c>
      <c r="G24" s="23">
        <v>0</v>
      </c>
      <c r="H24" s="12">
        <f t="shared" si="0"/>
        <v>49987.23</v>
      </c>
      <c r="J24" s="5">
        <f t="shared" si="1"/>
        <v>12.77</v>
      </c>
      <c r="K24" s="8">
        <f t="shared" si="2"/>
        <v>0</v>
      </c>
      <c r="L24" s="9">
        <f t="shared" si="3"/>
        <v>12.77</v>
      </c>
      <c r="M24" s="13">
        <f t="shared" si="5"/>
        <v>12.77</v>
      </c>
      <c r="N24" s="13"/>
      <c r="O24" s="13"/>
    </row>
    <row r="25" spans="1:15">
      <c r="A25" s="23" t="s">
        <v>41</v>
      </c>
      <c r="B25" s="23" t="s">
        <v>42</v>
      </c>
      <c r="C25" s="23">
        <v>2000</v>
      </c>
      <c r="D25" s="23">
        <v>0</v>
      </c>
      <c r="E25" s="23">
        <v>2000</v>
      </c>
      <c r="F25" s="23">
        <v>1942.66</v>
      </c>
      <c r="G25" s="23">
        <v>0</v>
      </c>
      <c r="H25" s="12">
        <f t="shared" si="0"/>
        <v>57.339999999999918</v>
      </c>
      <c r="J25" s="5">
        <f t="shared" si="1"/>
        <v>1942.66</v>
      </c>
      <c r="K25" s="8">
        <f t="shared" si="2"/>
        <v>0</v>
      </c>
      <c r="L25" s="9">
        <f t="shared" si="3"/>
        <v>1942.66</v>
      </c>
      <c r="M25" s="13">
        <f t="shared" si="5"/>
        <v>1942.66</v>
      </c>
      <c r="N25" s="13"/>
      <c r="O25" s="13"/>
    </row>
    <row r="26" spans="1:15">
      <c r="A26" s="23" t="s">
        <v>43</v>
      </c>
      <c r="B26" s="23" t="s">
        <v>44</v>
      </c>
      <c r="C26" s="23">
        <v>50000</v>
      </c>
      <c r="D26" s="23">
        <v>0</v>
      </c>
      <c r="E26" s="23">
        <v>50000</v>
      </c>
      <c r="F26" s="23">
        <v>21264.69</v>
      </c>
      <c r="G26" s="23">
        <v>525.92999999999995</v>
      </c>
      <c r="H26" s="12">
        <f t="shared" si="0"/>
        <v>28209.38</v>
      </c>
      <c r="J26" s="5">
        <f t="shared" si="1"/>
        <v>21790.62</v>
      </c>
      <c r="K26" s="8">
        <f t="shared" si="2"/>
        <v>1051.8599999999999</v>
      </c>
      <c r="L26" s="9">
        <f t="shared" si="3"/>
        <v>22842.48</v>
      </c>
      <c r="M26" s="13">
        <f t="shared" si="5"/>
        <v>22842.48</v>
      </c>
      <c r="N26" s="13"/>
      <c r="O26" s="13"/>
    </row>
    <row r="27" spans="1:15">
      <c r="A27" s="23" t="s">
        <v>45</v>
      </c>
      <c r="B27" s="23" t="s">
        <v>46</v>
      </c>
      <c r="C27" s="23">
        <v>2000</v>
      </c>
      <c r="D27" s="23">
        <v>0</v>
      </c>
      <c r="E27" s="23">
        <v>2000</v>
      </c>
      <c r="F27" s="23">
        <v>634.35</v>
      </c>
      <c r="G27" s="23">
        <v>0</v>
      </c>
      <c r="H27" s="12">
        <f t="shared" si="0"/>
        <v>1365.65</v>
      </c>
      <c r="J27" s="5">
        <f t="shared" si="1"/>
        <v>634.35</v>
      </c>
      <c r="K27" s="8">
        <f t="shared" si="2"/>
        <v>0</v>
      </c>
      <c r="L27" s="9">
        <f t="shared" si="3"/>
        <v>634.35</v>
      </c>
      <c r="M27" s="13">
        <f t="shared" si="5"/>
        <v>634.35</v>
      </c>
      <c r="N27" s="13"/>
      <c r="O27" s="13"/>
    </row>
    <row r="28" spans="1:15">
      <c r="A28" s="23" t="s">
        <v>47</v>
      </c>
      <c r="B28" s="23" t="s">
        <v>48</v>
      </c>
      <c r="C28" s="23">
        <v>1000</v>
      </c>
      <c r="D28" s="23">
        <v>0</v>
      </c>
      <c r="E28" s="23">
        <v>1000</v>
      </c>
      <c r="F28" s="23">
        <v>0</v>
      </c>
      <c r="G28" s="23">
        <v>0</v>
      </c>
      <c r="H28" s="12">
        <f t="shared" si="0"/>
        <v>1000</v>
      </c>
      <c r="J28" s="5">
        <f t="shared" si="1"/>
        <v>0</v>
      </c>
      <c r="K28" s="8">
        <f t="shared" si="2"/>
        <v>0</v>
      </c>
      <c r="L28" s="9">
        <f t="shared" si="3"/>
        <v>0</v>
      </c>
      <c r="M28" s="13">
        <f t="shared" si="5"/>
        <v>0</v>
      </c>
      <c r="N28" s="13"/>
      <c r="O28" s="13"/>
    </row>
    <row r="29" spans="1:15">
      <c r="A29" s="23" t="s">
        <v>49</v>
      </c>
      <c r="B29" s="23" t="s">
        <v>50</v>
      </c>
      <c r="C29" s="23">
        <v>5000</v>
      </c>
      <c r="D29" s="23">
        <v>0</v>
      </c>
      <c r="E29" s="23">
        <v>5000</v>
      </c>
      <c r="F29" s="23">
        <v>393.21</v>
      </c>
      <c r="G29" s="23">
        <v>0</v>
      </c>
      <c r="H29" s="12">
        <f t="shared" si="0"/>
        <v>4606.79</v>
      </c>
      <c r="J29" s="5">
        <f t="shared" si="1"/>
        <v>393.21</v>
      </c>
      <c r="K29" s="8">
        <f t="shared" si="2"/>
        <v>0</v>
      </c>
      <c r="L29" s="9">
        <f t="shared" si="3"/>
        <v>393.21</v>
      </c>
      <c r="M29" s="13">
        <f t="shared" si="5"/>
        <v>393.21</v>
      </c>
      <c r="N29" s="13"/>
      <c r="O29" s="13"/>
    </row>
    <row r="30" spans="1:15">
      <c r="A30" s="23" t="s">
        <v>51</v>
      </c>
      <c r="B30" s="23" t="s">
        <v>52</v>
      </c>
      <c r="C30" s="23">
        <v>500000</v>
      </c>
      <c r="D30" s="23">
        <v>0</v>
      </c>
      <c r="E30" s="23">
        <v>500000</v>
      </c>
      <c r="F30" s="23">
        <v>0</v>
      </c>
      <c r="G30" s="23">
        <v>0</v>
      </c>
      <c r="H30" s="12">
        <f t="shared" si="0"/>
        <v>500000</v>
      </c>
      <c r="J30" s="5">
        <f t="shared" si="1"/>
        <v>0</v>
      </c>
      <c r="K30" s="8">
        <f t="shared" si="2"/>
        <v>0</v>
      </c>
      <c r="L30" s="9">
        <f t="shared" si="3"/>
        <v>0</v>
      </c>
      <c r="M30" s="13">
        <f t="shared" si="5"/>
        <v>0</v>
      </c>
      <c r="N30" s="13"/>
      <c r="O30" s="13"/>
    </row>
    <row r="31" spans="1:15">
      <c r="A31" s="23" t="s">
        <v>53</v>
      </c>
      <c r="B31" s="23" t="s">
        <v>54</v>
      </c>
      <c r="C31" s="23">
        <v>0</v>
      </c>
      <c r="D31" s="23">
        <v>0</v>
      </c>
      <c r="E31" s="23">
        <v>0</v>
      </c>
      <c r="F31" s="23">
        <v>3559.6</v>
      </c>
      <c r="G31" s="23">
        <v>157.78</v>
      </c>
      <c r="H31" s="12">
        <f t="shared" si="0"/>
        <v>-3717.38</v>
      </c>
      <c r="J31" s="5">
        <f t="shared" si="1"/>
        <v>3717.38</v>
      </c>
      <c r="K31" s="8">
        <f t="shared" si="2"/>
        <v>315.56</v>
      </c>
      <c r="L31" s="9">
        <f t="shared" si="3"/>
        <v>4032.94</v>
      </c>
      <c r="M31" s="13">
        <f t="shared" si="5"/>
        <v>4032.94</v>
      </c>
      <c r="N31" s="13"/>
      <c r="O31" s="13"/>
    </row>
    <row r="32" spans="1:15">
      <c r="A32" s="23" t="s">
        <v>221</v>
      </c>
      <c r="B32" s="23" t="s">
        <v>222</v>
      </c>
      <c r="C32" s="23">
        <v>7810040</v>
      </c>
      <c r="D32" s="23">
        <v>0</v>
      </c>
      <c r="E32" s="23">
        <v>7810040</v>
      </c>
      <c r="F32" s="23">
        <v>0</v>
      </c>
      <c r="G32" s="23">
        <v>0</v>
      </c>
      <c r="H32" s="12">
        <f t="shared" si="0"/>
        <v>7810040</v>
      </c>
      <c r="J32" s="5">
        <f t="shared" si="1"/>
        <v>0</v>
      </c>
      <c r="K32" s="8">
        <f t="shared" si="2"/>
        <v>0</v>
      </c>
      <c r="L32" s="9">
        <f t="shared" si="3"/>
        <v>0</v>
      </c>
      <c r="M32" s="13">
        <f t="shared" si="5"/>
        <v>0</v>
      </c>
      <c r="N32" s="13"/>
      <c r="O32" s="13"/>
    </row>
    <row r="33" spans="1:15">
      <c r="A33" s="23" t="s">
        <v>55</v>
      </c>
      <c r="B33" s="23" t="s">
        <v>56</v>
      </c>
      <c r="C33" s="23">
        <v>605105</v>
      </c>
      <c r="D33" s="23">
        <v>0</v>
      </c>
      <c r="E33" s="23">
        <v>605105</v>
      </c>
      <c r="F33" s="23">
        <v>468065.56</v>
      </c>
      <c r="G33" s="23">
        <v>18818.97</v>
      </c>
      <c r="H33" s="12">
        <f t="shared" si="0"/>
        <v>118220.47</v>
      </c>
      <c r="J33" s="5">
        <f t="shared" si="1"/>
        <v>486884.53</v>
      </c>
      <c r="K33" s="8">
        <f t="shared" si="2"/>
        <v>37637.94</v>
      </c>
      <c r="L33" s="9">
        <f t="shared" si="3"/>
        <v>524522.47</v>
      </c>
      <c r="M33" s="13">
        <f t="shared" si="5"/>
        <v>524522.47</v>
      </c>
      <c r="N33" s="13"/>
      <c r="O33" s="13"/>
    </row>
    <row r="34" spans="1:15">
      <c r="A34" s="23" t="s">
        <v>57</v>
      </c>
      <c r="B34" s="23" t="s">
        <v>58</v>
      </c>
      <c r="C34" s="23">
        <v>2000</v>
      </c>
      <c r="D34" s="23">
        <v>0</v>
      </c>
      <c r="E34" s="23">
        <v>2000</v>
      </c>
      <c r="F34" s="23">
        <v>0</v>
      </c>
      <c r="G34" s="23">
        <v>0</v>
      </c>
      <c r="H34" s="12">
        <f t="shared" si="0"/>
        <v>2000</v>
      </c>
      <c r="J34" s="5">
        <f t="shared" si="1"/>
        <v>0</v>
      </c>
      <c r="K34" s="8">
        <f t="shared" si="2"/>
        <v>0</v>
      </c>
      <c r="L34" s="9">
        <f t="shared" si="3"/>
        <v>0</v>
      </c>
      <c r="M34" s="13">
        <f t="shared" si="5"/>
        <v>0</v>
      </c>
      <c r="N34" s="13"/>
      <c r="O34" s="13"/>
    </row>
    <row r="35" spans="1:15">
      <c r="A35" s="23" t="s">
        <v>223</v>
      </c>
      <c r="B35" s="23" t="s">
        <v>182</v>
      </c>
      <c r="C35" s="23">
        <v>2000000</v>
      </c>
      <c r="D35" s="23">
        <v>0</v>
      </c>
      <c r="E35" s="23">
        <v>2000000</v>
      </c>
      <c r="F35" s="23">
        <v>2001000</v>
      </c>
      <c r="G35" s="23">
        <v>0</v>
      </c>
      <c r="H35" s="12">
        <f t="shared" si="0"/>
        <v>-1000</v>
      </c>
      <c r="J35" s="5">
        <f t="shared" si="1"/>
        <v>2001000</v>
      </c>
      <c r="K35" s="8">
        <f t="shared" si="2"/>
        <v>0</v>
      </c>
      <c r="L35" s="9">
        <f t="shared" si="3"/>
        <v>2001000</v>
      </c>
      <c r="M35" s="13">
        <f t="shared" si="5"/>
        <v>2001000</v>
      </c>
      <c r="N35" s="13"/>
      <c r="O35" s="13"/>
    </row>
    <row r="36" spans="1:15">
      <c r="A36" s="23" t="s">
        <v>59</v>
      </c>
      <c r="B36" s="23" t="s">
        <v>60</v>
      </c>
      <c r="C36" s="23">
        <v>4000</v>
      </c>
      <c r="D36" s="23">
        <v>0</v>
      </c>
      <c r="E36" s="23">
        <v>4000</v>
      </c>
      <c r="F36" s="23">
        <v>0</v>
      </c>
      <c r="G36" s="23">
        <v>0</v>
      </c>
      <c r="H36" s="12">
        <f t="shared" si="0"/>
        <v>4000</v>
      </c>
      <c r="J36" s="5">
        <f t="shared" si="1"/>
        <v>0</v>
      </c>
      <c r="K36" s="8">
        <f t="shared" si="2"/>
        <v>0</v>
      </c>
      <c r="L36" s="9">
        <f t="shared" si="3"/>
        <v>0</v>
      </c>
      <c r="M36" s="13">
        <f t="shared" si="5"/>
        <v>0</v>
      </c>
      <c r="N36" s="13"/>
      <c r="O36" s="13"/>
    </row>
    <row r="37" spans="1:15">
      <c r="A37" s="23" t="s">
        <v>237</v>
      </c>
      <c r="B37" s="23" t="s">
        <v>238</v>
      </c>
      <c r="C37" s="23">
        <v>0</v>
      </c>
      <c r="D37" s="23">
        <v>0</v>
      </c>
      <c r="E37" s="23">
        <v>0</v>
      </c>
      <c r="F37" s="23">
        <v>0</v>
      </c>
      <c r="G37" s="23">
        <v>100409.95</v>
      </c>
      <c r="H37" s="12">
        <f t="shared" si="0"/>
        <v>-100409.95</v>
      </c>
      <c r="J37" s="5">
        <f t="shared" si="1"/>
        <v>100409.95</v>
      </c>
      <c r="K37" s="8">
        <f t="shared" si="2"/>
        <v>200819.9</v>
      </c>
      <c r="L37" s="9">
        <f t="shared" si="3"/>
        <v>301229.84999999998</v>
      </c>
      <c r="M37" s="13">
        <f t="shared" si="5"/>
        <v>301229.84999999998</v>
      </c>
      <c r="N37" s="13"/>
      <c r="O37" s="13"/>
    </row>
    <row r="38" spans="1:15">
      <c r="A38" s="23" t="s">
        <v>61</v>
      </c>
      <c r="B38" s="23" t="s">
        <v>62</v>
      </c>
      <c r="C38" s="23">
        <v>166140</v>
      </c>
      <c r="D38" s="23">
        <v>0</v>
      </c>
      <c r="E38" s="23">
        <v>166140</v>
      </c>
      <c r="F38" s="23">
        <v>140606.28</v>
      </c>
      <c r="G38" s="23">
        <v>9115.2999999999993</v>
      </c>
      <c r="H38" s="12">
        <f t="shared" si="0"/>
        <v>16418.420000000002</v>
      </c>
      <c r="J38" s="5">
        <f t="shared" si="1"/>
        <v>149721.57999999999</v>
      </c>
      <c r="K38" s="8">
        <f t="shared" si="2"/>
        <v>18230.599999999999</v>
      </c>
      <c r="L38" s="9">
        <f t="shared" si="3"/>
        <v>167952.18</v>
      </c>
      <c r="M38" s="13">
        <f t="shared" si="5"/>
        <v>167952.18</v>
      </c>
      <c r="N38" s="13"/>
      <c r="O38" s="13"/>
    </row>
    <row r="39" spans="1:15">
      <c r="A39" s="23" t="s">
        <v>63</v>
      </c>
      <c r="B39" s="23" t="s">
        <v>64</v>
      </c>
      <c r="C39" s="23">
        <v>40500</v>
      </c>
      <c r="D39" s="23">
        <v>0</v>
      </c>
      <c r="E39" s="23">
        <v>40500</v>
      </c>
      <c r="F39" s="23">
        <v>20582.330000000002</v>
      </c>
      <c r="G39" s="23">
        <v>1198.3399999999999</v>
      </c>
      <c r="H39" s="12">
        <f t="shared" si="0"/>
        <v>18719.329999999998</v>
      </c>
      <c r="J39" s="5">
        <f t="shared" si="1"/>
        <v>21780.670000000002</v>
      </c>
      <c r="K39" s="8">
        <f t="shared" si="2"/>
        <v>2396.6799999999998</v>
      </c>
      <c r="L39" s="9">
        <f t="shared" si="3"/>
        <v>24177.350000000002</v>
      </c>
      <c r="M39" s="13">
        <f t="shared" si="5"/>
        <v>24177.350000000002</v>
      </c>
      <c r="N39" s="13"/>
      <c r="O39" s="13"/>
    </row>
    <row r="40" spans="1:15">
      <c r="A40" s="23" t="s">
        <v>65</v>
      </c>
      <c r="B40" s="23" t="s">
        <v>66</v>
      </c>
      <c r="C40" s="23">
        <v>11531084</v>
      </c>
      <c r="D40" s="23">
        <v>1587317.43</v>
      </c>
      <c r="E40" s="23">
        <v>13118401.43</v>
      </c>
      <c r="F40" s="23">
        <v>8238986.2400000002</v>
      </c>
      <c r="G40" s="23">
        <v>559920.14</v>
      </c>
      <c r="H40" s="12">
        <f t="shared" si="0"/>
        <v>4319495.05</v>
      </c>
      <c r="J40" s="5">
        <f t="shared" si="1"/>
        <v>8798906.3800000008</v>
      </c>
      <c r="K40" s="8">
        <f t="shared" si="2"/>
        <v>1119840.28</v>
      </c>
      <c r="L40" s="9">
        <f t="shared" si="3"/>
        <v>9918746.6600000001</v>
      </c>
      <c r="M40" s="13"/>
      <c r="N40" s="13">
        <f>+L40</f>
        <v>9918746.6600000001</v>
      </c>
      <c r="O40" s="13"/>
    </row>
    <row r="41" spans="1:15">
      <c r="A41" s="23" t="s">
        <v>67</v>
      </c>
      <c r="B41" s="23" t="s">
        <v>68</v>
      </c>
      <c r="C41" s="23">
        <v>5242595</v>
      </c>
      <c r="D41" s="23">
        <v>0</v>
      </c>
      <c r="E41" s="23">
        <v>5242595</v>
      </c>
      <c r="F41" s="23">
        <v>4234372.45</v>
      </c>
      <c r="G41" s="23">
        <v>266013.59000000003</v>
      </c>
      <c r="H41" s="12">
        <f t="shared" si="0"/>
        <v>742208.95999999973</v>
      </c>
      <c r="J41" s="5">
        <f t="shared" si="1"/>
        <v>4500386.04</v>
      </c>
      <c r="K41" s="8">
        <f t="shared" si="2"/>
        <v>532027.18000000005</v>
      </c>
      <c r="L41" s="9">
        <f t="shared" si="3"/>
        <v>5032413.22</v>
      </c>
      <c r="M41" s="13"/>
      <c r="N41" s="13"/>
      <c r="O41" s="13"/>
    </row>
    <row r="42" spans="1:15">
      <c r="A42" s="23" t="s">
        <v>69</v>
      </c>
      <c r="B42" s="23" t="s">
        <v>70</v>
      </c>
      <c r="C42" s="23">
        <v>352789400</v>
      </c>
      <c r="D42" s="23">
        <v>0</v>
      </c>
      <c r="E42" s="23">
        <v>352789400</v>
      </c>
      <c r="F42" s="23">
        <v>233872625.78</v>
      </c>
      <c r="G42" s="23">
        <v>21297212.18</v>
      </c>
      <c r="H42" s="12">
        <f t="shared" si="0"/>
        <v>97619562.039999992</v>
      </c>
      <c r="J42" s="5">
        <f t="shared" si="1"/>
        <v>255169837.96000001</v>
      </c>
      <c r="K42" s="8">
        <f t="shared" si="2"/>
        <v>42594424.359999999</v>
      </c>
      <c r="L42" s="9">
        <f t="shared" si="3"/>
        <v>297764262.31999999</v>
      </c>
      <c r="M42" s="13"/>
      <c r="N42" s="13"/>
      <c r="O42" s="13"/>
    </row>
    <row r="43" spans="1:15">
      <c r="A43" s="23" t="s">
        <v>71</v>
      </c>
      <c r="B43" s="23" t="s">
        <v>72</v>
      </c>
      <c r="C43" s="23">
        <v>300000</v>
      </c>
      <c r="D43" s="23">
        <v>0</v>
      </c>
      <c r="E43" s="23">
        <v>300000</v>
      </c>
      <c r="F43" s="23">
        <v>0</v>
      </c>
      <c r="G43" s="23">
        <v>0</v>
      </c>
      <c r="H43" s="12">
        <f t="shared" si="0"/>
        <v>300000</v>
      </c>
      <c r="J43" s="5">
        <f t="shared" si="1"/>
        <v>0</v>
      </c>
      <c r="K43" s="8">
        <f t="shared" si="2"/>
        <v>0</v>
      </c>
      <c r="L43" s="9">
        <f t="shared" si="3"/>
        <v>0</v>
      </c>
      <c r="M43" s="13"/>
      <c r="N43" s="13"/>
      <c r="O43" s="13"/>
    </row>
    <row r="44" spans="1:15">
      <c r="A44" s="23" t="s">
        <v>213</v>
      </c>
      <c r="B44" s="23" t="s">
        <v>214</v>
      </c>
      <c r="C44" s="23">
        <v>0</v>
      </c>
      <c r="D44" s="23">
        <v>10969200.949999999</v>
      </c>
      <c r="E44" s="23">
        <v>10969200.949999999</v>
      </c>
      <c r="F44" s="23">
        <v>10967826.789999999</v>
      </c>
      <c r="G44" s="23">
        <v>0</v>
      </c>
      <c r="H44" s="12">
        <f t="shared" si="0"/>
        <v>1374.160000000149</v>
      </c>
      <c r="J44" s="5">
        <f t="shared" si="1"/>
        <v>10967826.789999999</v>
      </c>
      <c r="K44" s="8">
        <f t="shared" si="2"/>
        <v>0</v>
      </c>
      <c r="L44" s="9">
        <f t="shared" si="3"/>
        <v>10967826.789999999</v>
      </c>
      <c r="M44" s="13"/>
      <c r="N44" s="13"/>
      <c r="O44" s="13">
        <f>+L44</f>
        <v>10967826.789999999</v>
      </c>
    </row>
    <row r="45" spans="1:15">
      <c r="A45" s="23" t="s">
        <v>73</v>
      </c>
      <c r="B45" s="23" t="s">
        <v>74</v>
      </c>
      <c r="C45" s="23">
        <v>10500000</v>
      </c>
      <c r="D45" s="23">
        <v>9669538.2899999991</v>
      </c>
      <c r="E45" s="23">
        <v>20169538.289999999</v>
      </c>
      <c r="F45" s="23">
        <v>5685751.8300000001</v>
      </c>
      <c r="G45" s="23">
        <v>1140400</v>
      </c>
      <c r="H45" s="12">
        <f t="shared" si="0"/>
        <v>13343386.459999999</v>
      </c>
      <c r="J45" s="5">
        <f t="shared" si="1"/>
        <v>6826151.8300000001</v>
      </c>
      <c r="K45" s="8">
        <f t="shared" si="2"/>
        <v>2280800</v>
      </c>
      <c r="L45" s="9">
        <f t="shared" si="3"/>
        <v>9106951.8300000001</v>
      </c>
      <c r="M45" s="13"/>
      <c r="N45" s="13"/>
      <c r="O45" s="13">
        <f t="shared" ref="O45:O46" si="6">+L45</f>
        <v>9106951.8300000001</v>
      </c>
    </row>
    <row r="46" spans="1:15">
      <c r="A46" s="23" t="s">
        <v>75</v>
      </c>
      <c r="B46" s="23" t="s">
        <v>76</v>
      </c>
      <c r="C46" s="23">
        <v>36000000</v>
      </c>
      <c r="D46" s="23">
        <v>6960000</v>
      </c>
      <c r="E46" s="23">
        <v>42960000</v>
      </c>
      <c r="F46" s="23">
        <v>97224447</v>
      </c>
      <c r="G46" s="23">
        <v>35000000</v>
      </c>
      <c r="H46" s="12">
        <f t="shared" si="0"/>
        <v>-89264447</v>
      </c>
      <c r="J46" s="5">
        <f t="shared" si="1"/>
        <v>132224447</v>
      </c>
      <c r="K46" s="8">
        <f t="shared" si="2"/>
        <v>70000000</v>
      </c>
      <c r="L46" s="9">
        <f t="shared" si="3"/>
        <v>202224447</v>
      </c>
      <c r="M46" s="13"/>
      <c r="N46" s="13"/>
      <c r="O46" s="13">
        <f t="shared" si="6"/>
        <v>202224447</v>
      </c>
    </row>
    <row r="47" spans="1:15">
      <c r="A47" s="23" t="s">
        <v>202</v>
      </c>
      <c r="B47" s="23" t="s">
        <v>76</v>
      </c>
      <c r="C47" s="23">
        <v>4500000</v>
      </c>
      <c r="D47" s="23">
        <v>0</v>
      </c>
      <c r="E47" s="23">
        <v>4500000</v>
      </c>
      <c r="F47" s="23">
        <v>1000000</v>
      </c>
      <c r="G47" s="23">
        <v>0</v>
      </c>
      <c r="H47" s="12">
        <f t="shared" si="0"/>
        <v>3500000</v>
      </c>
      <c r="J47" s="5">
        <f t="shared" si="1"/>
        <v>1000000</v>
      </c>
      <c r="K47" s="8">
        <f t="shared" si="2"/>
        <v>0</v>
      </c>
      <c r="L47" s="9">
        <f t="shared" si="3"/>
        <v>1000000</v>
      </c>
      <c r="M47" s="13">
        <f>+L47</f>
        <v>1000000</v>
      </c>
      <c r="N47" s="13"/>
      <c r="O47" s="13"/>
    </row>
    <row r="48" spans="1:15">
      <c r="A48" s="23" t="s">
        <v>197</v>
      </c>
      <c r="B48" s="23" t="s">
        <v>76</v>
      </c>
      <c r="C48" s="23">
        <v>500000</v>
      </c>
      <c r="D48" s="23">
        <v>0</v>
      </c>
      <c r="E48" s="23">
        <v>500000</v>
      </c>
      <c r="F48" s="23">
        <v>0</v>
      </c>
      <c r="G48" s="23">
        <v>0</v>
      </c>
      <c r="H48" s="12">
        <f t="shared" si="0"/>
        <v>500000</v>
      </c>
      <c r="J48" s="5">
        <f t="shared" si="1"/>
        <v>0</v>
      </c>
      <c r="K48" s="8">
        <f t="shared" si="2"/>
        <v>0</v>
      </c>
      <c r="L48" s="9">
        <f t="shared" si="3"/>
        <v>0</v>
      </c>
      <c r="M48" s="13">
        <f t="shared" ref="M48:M54" si="7">+L48</f>
        <v>0</v>
      </c>
      <c r="N48" s="13"/>
      <c r="O48" s="13"/>
    </row>
    <row r="49" spans="1:15">
      <c r="A49" s="23" t="s">
        <v>77</v>
      </c>
      <c r="B49" s="23" t="s">
        <v>78</v>
      </c>
      <c r="C49" s="23">
        <v>2000</v>
      </c>
      <c r="D49" s="23">
        <v>0</v>
      </c>
      <c r="E49" s="23">
        <v>2000</v>
      </c>
      <c r="F49" s="23">
        <v>0</v>
      </c>
      <c r="G49" s="23">
        <v>0</v>
      </c>
      <c r="H49" s="12">
        <f t="shared" si="0"/>
        <v>2000</v>
      </c>
      <c r="J49" s="5">
        <f t="shared" si="1"/>
        <v>0</v>
      </c>
      <c r="K49" s="8">
        <f t="shared" si="2"/>
        <v>0</v>
      </c>
      <c r="L49" s="9">
        <f t="shared" si="3"/>
        <v>0</v>
      </c>
      <c r="M49" s="13">
        <f t="shared" si="7"/>
        <v>0</v>
      </c>
      <c r="N49" s="13"/>
      <c r="O49" s="13"/>
    </row>
    <row r="50" spans="1:15">
      <c r="A50" s="23" t="s">
        <v>79</v>
      </c>
      <c r="B50" s="23" t="s">
        <v>80</v>
      </c>
      <c r="C50" s="23">
        <v>2000</v>
      </c>
      <c r="D50" s="23">
        <v>0</v>
      </c>
      <c r="E50" s="23">
        <v>2000</v>
      </c>
      <c r="F50" s="23">
        <v>0</v>
      </c>
      <c r="G50" s="23">
        <v>0</v>
      </c>
      <c r="H50" s="12">
        <f t="shared" si="0"/>
        <v>2000</v>
      </c>
      <c r="J50" s="5">
        <f t="shared" si="1"/>
        <v>0</v>
      </c>
      <c r="K50" s="8">
        <f t="shared" si="2"/>
        <v>0</v>
      </c>
      <c r="L50" s="9">
        <f t="shared" si="3"/>
        <v>0</v>
      </c>
      <c r="M50" s="13">
        <f t="shared" si="7"/>
        <v>0</v>
      </c>
      <c r="N50" s="13"/>
      <c r="O50" s="13"/>
    </row>
    <row r="51" spans="1:15">
      <c r="A51" s="23" t="s">
        <v>81</v>
      </c>
      <c r="B51" s="23" t="s">
        <v>82</v>
      </c>
      <c r="C51" s="23">
        <v>4000000</v>
      </c>
      <c r="D51" s="23">
        <v>0</v>
      </c>
      <c r="E51" s="23">
        <v>4000000</v>
      </c>
      <c r="F51" s="23">
        <v>1773797.65</v>
      </c>
      <c r="G51" s="23">
        <v>116013.58</v>
      </c>
      <c r="H51" s="12">
        <f t="shared" si="0"/>
        <v>2110188.77</v>
      </c>
      <c r="J51" s="5">
        <f t="shared" si="1"/>
        <v>1889811.23</v>
      </c>
      <c r="K51" s="8">
        <f t="shared" si="2"/>
        <v>232027.16</v>
      </c>
      <c r="L51" s="9">
        <f t="shared" si="3"/>
        <v>2121838.39</v>
      </c>
      <c r="M51" s="13">
        <f t="shared" si="7"/>
        <v>2121838.39</v>
      </c>
      <c r="N51" s="13"/>
      <c r="O51" s="13"/>
    </row>
    <row r="52" spans="1:15">
      <c r="A52" s="23" t="s">
        <v>83</v>
      </c>
      <c r="B52" s="23" t="s">
        <v>84</v>
      </c>
      <c r="C52" s="23">
        <v>4000</v>
      </c>
      <c r="D52" s="23">
        <v>0</v>
      </c>
      <c r="E52" s="23">
        <v>4000</v>
      </c>
      <c r="F52" s="23">
        <v>0</v>
      </c>
      <c r="G52" s="23">
        <v>0</v>
      </c>
      <c r="H52" s="12">
        <f t="shared" si="0"/>
        <v>4000</v>
      </c>
      <c r="J52" s="5">
        <f t="shared" si="1"/>
        <v>0</v>
      </c>
      <c r="K52" s="8">
        <f t="shared" si="2"/>
        <v>0</v>
      </c>
      <c r="L52" s="9">
        <f t="shared" si="3"/>
        <v>0</v>
      </c>
      <c r="M52" s="13">
        <f t="shared" si="7"/>
        <v>0</v>
      </c>
      <c r="N52" s="13"/>
      <c r="O52" s="13"/>
    </row>
    <row r="53" spans="1:15">
      <c r="A53" s="23" t="s">
        <v>85</v>
      </c>
      <c r="B53" s="23" t="s">
        <v>86</v>
      </c>
      <c r="C53" s="23">
        <v>80000</v>
      </c>
      <c r="D53" s="23">
        <v>0</v>
      </c>
      <c r="E53" s="23">
        <v>80000</v>
      </c>
      <c r="F53" s="23">
        <v>1531.87</v>
      </c>
      <c r="G53" s="23">
        <v>532.41</v>
      </c>
      <c r="H53" s="12">
        <f t="shared" si="0"/>
        <v>77935.72</v>
      </c>
      <c r="J53" s="5">
        <f t="shared" si="1"/>
        <v>2064.2799999999997</v>
      </c>
      <c r="K53" s="8">
        <f t="shared" si="2"/>
        <v>1064.82</v>
      </c>
      <c r="L53" s="9">
        <f t="shared" si="3"/>
        <v>3129.0999999999995</v>
      </c>
      <c r="M53" s="13">
        <f t="shared" si="7"/>
        <v>3129.0999999999995</v>
      </c>
      <c r="N53" s="13"/>
      <c r="O53" s="13"/>
    </row>
    <row r="54" spans="1:15">
      <c r="A54" s="23" t="s">
        <v>87</v>
      </c>
      <c r="B54" s="23" t="s">
        <v>88</v>
      </c>
      <c r="C54" s="23">
        <v>5000</v>
      </c>
      <c r="D54" s="23">
        <v>0</v>
      </c>
      <c r="E54" s="23">
        <v>5000</v>
      </c>
      <c r="F54" s="23">
        <v>0</v>
      </c>
      <c r="G54" s="23">
        <v>0</v>
      </c>
      <c r="H54" s="12">
        <f t="shared" si="0"/>
        <v>5000</v>
      </c>
      <c r="J54" s="5">
        <f t="shared" si="1"/>
        <v>0</v>
      </c>
      <c r="K54" s="8">
        <f t="shared" si="2"/>
        <v>0</v>
      </c>
      <c r="L54" s="9">
        <f t="shared" si="3"/>
        <v>0</v>
      </c>
      <c r="M54" s="13">
        <f t="shared" si="7"/>
        <v>0</v>
      </c>
      <c r="N54" s="13"/>
      <c r="O54" s="13"/>
    </row>
    <row r="55" spans="1:15">
      <c r="A55" s="23" t="s">
        <v>89</v>
      </c>
      <c r="B55" s="23" t="s">
        <v>90</v>
      </c>
      <c r="C55" s="23">
        <v>4000</v>
      </c>
      <c r="D55" s="23">
        <v>0</v>
      </c>
      <c r="E55" s="23">
        <v>4000</v>
      </c>
      <c r="F55" s="23">
        <v>0</v>
      </c>
      <c r="G55" s="23">
        <v>0</v>
      </c>
      <c r="H55" s="12">
        <f t="shared" si="0"/>
        <v>4000</v>
      </c>
      <c r="J55" s="5">
        <f t="shared" si="1"/>
        <v>0</v>
      </c>
      <c r="K55" s="8">
        <f t="shared" si="2"/>
        <v>0</v>
      </c>
      <c r="L55" s="9">
        <f t="shared" si="3"/>
        <v>0</v>
      </c>
      <c r="M55" s="13"/>
      <c r="N55" s="13"/>
      <c r="O55" s="13">
        <f>+H55</f>
        <v>4000</v>
      </c>
    </row>
    <row r="56" spans="1:15">
      <c r="A56" s="23" t="s">
        <v>91</v>
      </c>
      <c r="B56" s="23" t="s">
        <v>92</v>
      </c>
      <c r="C56" s="23">
        <v>75000</v>
      </c>
      <c r="D56" s="23">
        <v>0</v>
      </c>
      <c r="E56" s="23">
        <v>75000</v>
      </c>
      <c r="F56" s="23">
        <v>21748.48</v>
      </c>
      <c r="G56" s="23">
        <v>2277.2800000000002</v>
      </c>
      <c r="H56" s="12">
        <f t="shared" si="0"/>
        <v>50974.240000000005</v>
      </c>
      <c r="J56" s="5">
        <f t="shared" si="1"/>
        <v>24025.759999999998</v>
      </c>
      <c r="K56" s="8">
        <f t="shared" si="2"/>
        <v>4554.5600000000004</v>
      </c>
      <c r="L56" s="9">
        <f t="shared" si="3"/>
        <v>28580.32</v>
      </c>
      <c r="M56" s="13"/>
      <c r="N56" s="13"/>
      <c r="O56" s="13">
        <f>+H56</f>
        <v>50974.240000000005</v>
      </c>
    </row>
    <row r="57" spans="1:15">
      <c r="A57" s="23" t="s">
        <v>93</v>
      </c>
      <c r="B57" s="23" t="s">
        <v>198</v>
      </c>
      <c r="C57" s="23">
        <v>600000</v>
      </c>
      <c r="D57" s="23">
        <v>0</v>
      </c>
      <c r="E57" s="23">
        <v>600000</v>
      </c>
      <c r="F57" s="23">
        <v>285866.53999999998</v>
      </c>
      <c r="G57" s="23">
        <v>7810</v>
      </c>
      <c r="H57" s="12">
        <f t="shared" si="0"/>
        <v>306323.46000000002</v>
      </c>
      <c r="J57" s="5">
        <f t="shared" si="1"/>
        <v>293676.53999999998</v>
      </c>
      <c r="K57" s="8">
        <f t="shared" si="2"/>
        <v>15620</v>
      </c>
      <c r="L57" s="9">
        <f t="shared" si="3"/>
        <v>309296.53999999998</v>
      </c>
      <c r="M57" s="13"/>
      <c r="N57" s="13"/>
      <c r="O57" s="13"/>
    </row>
    <row r="58" spans="1:15">
      <c r="A58" s="23" t="s">
        <v>94</v>
      </c>
      <c r="B58" s="23" t="s">
        <v>95</v>
      </c>
      <c r="C58" s="23">
        <v>116000000</v>
      </c>
      <c r="D58" s="23">
        <v>7500000</v>
      </c>
      <c r="E58" s="23">
        <v>123500000</v>
      </c>
      <c r="F58" s="23">
        <v>46726200</v>
      </c>
      <c r="G58" s="23">
        <v>2450000</v>
      </c>
      <c r="H58" s="12">
        <f t="shared" si="0"/>
        <v>74323800</v>
      </c>
      <c r="J58" s="5">
        <f t="shared" si="1"/>
        <v>49176200</v>
      </c>
      <c r="K58" s="8">
        <f t="shared" si="2"/>
        <v>4900000</v>
      </c>
      <c r="L58" s="9">
        <f t="shared" si="3"/>
        <v>54076200</v>
      </c>
      <c r="M58" s="13">
        <f>+L58</f>
        <v>54076200</v>
      </c>
      <c r="N58" s="13"/>
      <c r="O58" s="13"/>
    </row>
    <row r="59" spans="1:15">
      <c r="A59" s="23" t="s">
        <v>96</v>
      </c>
      <c r="B59" s="23" t="s">
        <v>97</v>
      </c>
      <c r="C59" s="23">
        <v>15000000</v>
      </c>
      <c r="D59" s="23">
        <v>44713194.229999997</v>
      </c>
      <c r="E59" s="23">
        <v>59713194.229999997</v>
      </c>
      <c r="F59" s="23">
        <v>34478450.310000002</v>
      </c>
      <c r="G59" s="23">
        <v>3200631.35</v>
      </c>
      <c r="H59" s="12">
        <f t="shared" si="0"/>
        <v>22034112.569999993</v>
      </c>
      <c r="J59" s="5">
        <f t="shared" si="1"/>
        <v>37679081.660000004</v>
      </c>
      <c r="K59" s="8">
        <f t="shared" si="2"/>
        <v>6401262.7000000002</v>
      </c>
      <c r="L59" s="9">
        <f t="shared" si="3"/>
        <v>44080344.360000007</v>
      </c>
      <c r="M59" s="13">
        <f t="shared" ref="M59:M68" si="8">+L59</f>
        <v>44080344.360000007</v>
      </c>
      <c r="N59" s="13"/>
      <c r="O59" s="13"/>
    </row>
    <row r="60" spans="1:15">
      <c r="A60" s="23" t="s">
        <v>98</v>
      </c>
      <c r="B60" s="23" t="s">
        <v>29</v>
      </c>
      <c r="C60" s="23">
        <v>0</v>
      </c>
      <c r="D60" s="23">
        <v>0</v>
      </c>
      <c r="E60" s="23">
        <v>0</v>
      </c>
      <c r="F60" s="23">
        <v>256178.86</v>
      </c>
      <c r="G60" s="23">
        <v>36199.69</v>
      </c>
      <c r="H60" s="12">
        <f t="shared" si="0"/>
        <v>-292378.55</v>
      </c>
      <c r="J60" s="5">
        <f t="shared" si="1"/>
        <v>292378.55</v>
      </c>
      <c r="K60" s="8">
        <f t="shared" si="2"/>
        <v>72399.38</v>
      </c>
      <c r="L60" s="9">
        <f t="shared" si="3"/>
        <v>364777.93</v>
      </c>
      <c r="M60" s="13">
        <f t="shared" si="8"/>
        <v>364777.93</v>
      </c>
      <c r="N60" s="13"/>
      <c r="O60" s="13"/>
    </row>
    <row r="61" spans="1:15">
      <c r="A61" s="23" t="s">
        <v>99</v>
      </c>
      <c r="B61" s="23" t="s">
        <v>100</v>
      </c>
      <c r="C61" s="23">
        <v>200000</v>
      </c>
      <c r="D61" s="23">
        <v>0</v>
      </c>
      <c r="E61" s="23">
        <v>200000</v>
      </c>
      <c r="F61" s="23">
        <v>924.86</v>
      </c>
      <c r="G61" s="23">
        <v>3.92</v>
      </c>
      <c r="H61" s="12">
        <f t="shared" si="0"/>
        <v>199071.22</v>
      </c>
      <c r="J61" s="5">
        <f t="shared" si="1"/>
        <v>928.78</v>
      </c>
      <c r="K61" s="8">
        <f t="shared" si="2"/>
        <v>7.84</v>
      </c>
      <c r="L61" s="9">
        <f t="shared" si="3"/>
        <v>936.62</v>
      </c>
      <c r="M61" s="13">
        <f t="shared" si="8"/>
        <v>936.62</v>
      </c>
      <c r="N61" s="13"/>
      <c r="O61" s="13"/>
    </row>
    <row r="62" spans="1:15">
      <c r="A62" s="23" t="s">
        <v>101</v>
      </c>
      <c r="B62" s="23" t="s">
        <v>102</v>
      </c>
      <c r="C62" s="23">
        <v>10000</v>
      </c>
      <c r="D62" s="23">
        <v>0</v>
      </c>
      <c r="E62" s="23">
        <v>10000</v>
      </c>
      <c r="F62" s="23">
        <v>781.34</v>
      </c>
      <c r="G62" s="23">
        <v>0</v>
      </c>
      <c r="H62" s="12">
        <f t="shared" si="0"/>
        <v>9218.66</v>
      </c>
      <c r="J62" s="5">
        <f t="shared" si="1"/>
        <v>781.34</v>
      </c>
      <c r="K62" s="8">
        <f t="shared" si="2"/>
        <v>0</v>
      </c>
      <c r="L62" s="9">
        <f t="shared" si="3"/>
        <v>781.34</v>
      </c>
      <c r="M62" s="13">
        <f t="shared" si="8"/>
        <v>781.34</v>
      </c>
      <c r="N62" s="13"/>
      <c r="O62" s="13"/>
    </row>
    <row r="63" spans="1:15">
      <c r="A63" s="23" t="s">
        <v>103</v>
      </c>
      <c r="B63" s="23" t="s">
        <v>102</v>
      </c>
      <c r="C63" s="23">
        <v>20000</v>
      </c>
      <c r="D63" s="23">
        <v>0</v>
      </c>
      <c r="E63" s="23">
        <v>20000</v>
      </c>
      <c r="F63" s="23">
        <v>0</v>
      </c>
      <c r="G63" s="23">
        <v>0</v>
      </c>
      <c r="H63" s="12">
        <f t="shared" si="0"/>
        <v>20000</v>
      </c>
      <c r="J63" s="5">
        <f t="shared" si="1"/>
        <v>0</v>
      </c>
      <c r="K63" s="8">
        <f t="shared" si="2"/>
        <v>0</v>
      </c>
      <c r="L63" s="9">
        <f t="shared" si="3"/>
        <v>0</v>
      </c>
      <c r="M63" s="13">
        <f t="shared" si="8"/>
        <v>0</v>
      </c>
      <c r="N63" s="13"/>
      <c r="O63" s="13"/>
    </row>
    <row r="64" spans="1:15">
      <c r="A64" s="23" t="s">
        <v>104</v>
      </c>
      <c r="B64" s="23" t="s">
        <v>102</v>
      </c>
      <c r="C64" s="23">
        <v>20000</v>
      </c>
      <c r="D64" s="23">
        <v>0</v>
      </c>
      <c r="E64" s="23">
        <v>20000</v>
      </c>
      <c r="F64" s="23">
        <v>0</v>
      </c>
      <c r="G64" s="23">
        <v>0</v>
      </c>
      <c r="H64" s="12">
        <f t="shared" si="0"/>
        <v>20000</v>
      </c>
      <c r="J64" s="5">
        <f t="shared" si="1"/>
        <v>0</v>
      </c>
      <c r="K64" s="8">
        <f t="shared" si="2"/>
        <v>0</v>
      </c>
      <c r="L64" s="9">
        <f t="shared" si="3"/>
        <v>0</v>
      </c>
      <c r="M64" s="13">
        <f t="shared" si="8"/>
        <v>0</v>
      </c>
      <c r="N64" s="13"/>
      <c r="O64" s="13"/>
    </row>
    <row r="65" spans="1:15">
      <c r="A65" s="23" t="s">
        <v>105</v>
      </c>
      <c r="B65" s="23" t="s">
        <v>102</v>
      </c>
      <c r="C65" s="23">
        <v>10000</v>
      </c>
      <c r="D65" s="23">
        <v>0</v>
      </c>
      <c r="E65" s="23">
        <v>10000</v>
      </c>
      <c r="F65" s="23">
        <v>0</v>
      </c>
      <c r="G65" s="23">
        <v>0</v>
      </c>
      <c r="H65" s="12">
        <f t="shared" si="0"/>
        <v>10000</v>
      </c>
      <c r="J65" s="5">
        <f t="shared" si="1"/>
        <v>0</v>
      </c>
      <c r="K65" s="8">
        <f t="shared" si="2"/>
        <v>0</v>
      </c>
      <c r="L65" s="9">
        <f t="shared" si="3"/>
        <v>0</v>
      </c>
      <c r="M65" s="13">
        <f t="shared" si="8"/>
        <v>0</v>
      </c>
      <c r="N65" s="13"/>
      <c r="O65" s="13"/>
    </row>
    <row r="66" spans="1:15">
      <c r="A66" s="23" t="s">
        <v>106</v>
      </c>
      <c r="B66" s="23" t="s">
        <v>102</v>
      </c>
      <c r="C66" s="23">
        <v>70000</v>
      </c>
      <c r="D66" s="23">
        <v>0</v>
      </c>
      <c r="E66" s="23">
        <v>70000</v>
      </c>
      <c r="F66" s="23">
        <v>1604.58</v>
      </c>
      <c r="G66" s="23">
        <v>0</v>
      </c>
      <c r="H66" s="12">
        <f t="shared" si="0"/>
        <v>68395.42</v>
      </c>
      <c r="J66" s="5">
        <f t="shared" si="1"/>
        <v>1604.58</v>
      </c>
      <c r="K66" s="8">
        <f t="shared" si="2"/>
        <v>0</v>
      </c>
      <c r="L66" s="9">
        <f t="shared" si="3"/>
        <v>1604.58</v>
      </c>
      <c r="M66" s="13">
        <f t="shared" si="8"/>
        <v>1604.58</v>
      </c>
      <c r="N66" s="13"/>
      <c r="O66" s="13"/>
    </row>
    <row r="67" spans="1:15">
      <c r="A67" s="23" t="s">
        <v>107</v>
      </c>
      <c r="B67" s="23" t="s">
        <v>102</v>
      </c>
      <c r="C67" s="23">
        <v>70000</v>
      </c>
      <c r="D67" s="23">
        <v>0</v>
      </c>
      <c r="E67" s="23">
        <v>70000</v>
      </c>
      <c r="F67" s="23">
        <v>6535.71</v>
      </c>
      <c r="G67" s="23">
        <v>0</v>
      </c>
      <c r="H67" s="12">
        <f t="shared" ref="H67:H127" si="9">+E67-F67-G67</f>
        <v>63464.29</v>
      </c>
      <c r="J67" s="5">
        <f t="shared" ref="J67:J127" si="10">+F67+G67</f>
        <v>6535.71</v>
      </c>
      <c r="K67" s="8">
        <f t="shared" ref="K67:K127" si="11">+G67*2</f>
        <v>0</v>
      </c>
      <c r="L67" s="9">
        <f t="shared" ref="L67:L127" si="12">+J67+K67</f>
        <v>6535.71</v>
      </c>
      <c r="M67" s="13">
        <f t="shared" si="8"/>
        <v>6535.71</v>
      </c>
      <c r="N67" s="13"/>
      <c r="O67" s="13"/>
    </row>
    <row r="68" spans="1:15">
      <c r="A68" s="23" t="s">
        <v>108</v>
      </c>
      <c r="B68" s="23" t="s">
        <v>102</v>
      </c>
      <c r="C68" s="23">
        <v>70000</v>
      </c>
      <c r="D68" s="23">
        <v>0</v>
      </c>
      <c r="E68" s="23">
        <v>70000</v>
      </c>
      <c r="F68" s="23">
        <v>957.6</v>
      </c>
      <c r="G68" s="23">
        <v>24.64</v>
      </c>
      <c r="H68" s="12">
        <f t="shared" si="9"/>
        <v>69017.759999999995</v>
      </c>
      <c r="J68" s="5">
        <f t="shared" si="10"/>
        <v>982.24</v>
      </c>
      <c r="K68" s="8">
        <f t="shared" si="11"/>
        <v>49.28</v>
      </c>
      <c r="L68" s="9">
        <f t="shared" si="12"/>
        <v>1031.52</v>
      </c>
      <c r="M68" s="13">
        <f t="shared" si="8"/>
        <v>1031.52</v>
      </c>
      <c r="N68" s="13"/>
      <c r="O68" s="13"/>
    </row>
    <row r="69" spans="1:15">
      <c r="A69" s="23" t="s">
        <v>208</v>
      </c>
      <c r="B69" s="23" t="s">
        <v>102</v>
      </c>
      <c r="C69" s="23">
        <v>10000</v>
      </c>
      <c r="D69" s="23">
        <v>0</v>
      </c>
      <c r="E69" s="23">
        <v>10000</v>
      </c>
      <c r="F69" s="23">
        <v>-14195.84</v>
      </c>
      <c r="G69" s="23">
        <v>0</v>
      </c>
      <c r="H69" s="12">
        <f t="shared" si="9"/>
        <v>24195.84</v>
      </c>
      <c r="J69" s="5">
        <f t="shared" si="10"/>
        <v>-14195.84</v>
      </c>
      <c r="K69" s="8">
        <f t="shared" si="11"/>
        <v>0</v>
      </c>
      <c r="L69" s="9">
        <f t="shared" si="12"/>
        <v>-14195.84</v>
      </c>
      <c r="M69" s="13"/>
      <c r="N69" s="13"/>
      <c r="O69" s="13">
        <f>+L69</f>
        <v>-14195.84</v>
      </c>
    </row>
    <row r="70" spans="1:15">
      <c r="A70" s="23" t="s">
        <v>224</v>
      </c>
      <c r="B70" s="23" t="s">
        <v>102</v>
      </c>
      <c r="C70" s="23">
        <v>20000</v>
      </c>
      <c r="D70" s="23">
        <v>0</v>
      </c>
      <c r="E70" s="23">
        <v>20000</v>
      </c>
      <c r="F70" s="23">
        <v>0</v>
      </c>
      <c r="G70" s="23">
        <v>0</v>
      </c>
      <c r="H70" s="12">
        <f t="shared" si="9"/>
        <v>20000</v>
      </c>
      <c r="J70" s="5">
        <f t="shared" si="10"/>
        <v>0</v>
      </c>
      <c r="K70" s="8">
        <f t="shared" si="11"/>
        <v>0</v>
      </c>
      <c r="L70" s="9">
        <f t="shared" si="12"/>
        <v>0</v>
      </c>
      <c r="M70" s="13"/>
      <c r="N70" s="13"/>
      <c r="O70" s="13"/>
    </row>
    <row r="71" spans="1:15">
      <c r="A71" s="23" t="s">
        <v>109</v>
      </c>
      <c r="B71" s="23" t="s">
        <v>110</v>
      </c>
      <c r="C71" s="23">
        <v>200000</v>
      </c>
      <c r="D71" s="23">
        <v>0</v>
      </c>
      <c r="E71" s="23">
        <v>200000</v>
      </c>
      <c r="F71" s="23">
        <v>38855.26</v>
      </c>
      <c r="G71" s="23">
        <v>1842.5</v>
      </c>
      <c r="H71" s="12">
        <f t="shared" si="9"/>
        <v>159302.24</v>
      </c>
      <c r="J71" s="5">
        <f t="shared" si="10"/>
        <v>40697.760000000002</v>
      </c>
      <c r="K71" s="8">
        <f t="shared" si="11"/>
        <v>3685</v>
      </c>
      <c r="L71" s="9">
        <f t="shared" si="12"/>
        <v>44382.76</v>
      </c>
      <c r="M71" s="13"/>
      <c r="N71" s="13"/>
      <c r="O71" s="13"/>
    </row>
    <row r="72" spans="1:15">
      <c r="A72" s="23" t="s">
        <v>195</v>
      </c>
      <c r="B72" s="23" t="s">
        <v>196</v>
      </c>
      <c r="C72" s="23">
        <v>0</v>
      </c>
      <c r="D72" s="23">
        <v>3753789</v>
      </c>
      <c r="E72" s="23">
        <v>3753789</v>
      </c>
      <c r="F72" s="23">
        <v>3607412</v>
      </c>
      <c r="G72" s="23">
        <v>194242</v>
      </c>
      <c r="H72" s="12">
        <f t="shared" si="9"/>
        <v>-47865</v>
      </c>
      <c r="J72" s="5">
        <f t="shared" si="10"/>
        <v>3801654</v>
      </c>
      <c r="K72" s="8">
        <f t="shared" si="11"/>
        <v>388484</v>
      </c>
      <c r="L72" s="9">
        <f t="shared" si="12"/>
        <v>4190138</v>
      </c>
      <c r="M72" s="13"/>
      <c r="N72" s="13"/>
      <c r="O72" s="13">
        <f>+L72</f>
        <v>4190138</v>
      </c>
    </row>
    <row r="73" spans="1:15">
      <c r="A73" s="23" t="s">
        <v>193</v>
      </c>
      <c r="B73" s="23" t="s">
        <v>194</v>
      </c>
      <c r="C73" s="23">
        <v>0</v>
      </c>
      <c r="D73" s="23">
        <v>70303.320000000007</v>
      </c>
      <c r="E73" s="23">
        <v>70303.320000000007</v>
      </c>
      <c r="F73" s="23">
        <v>0</v>
      </c>
      <c r="G73" s="23">
        <v>0</v>
      </c>
      <c r="H73" s="12">
        <f t="shared" si="9"/>
        <v>70303.320000000007</v>
      </c>
      <c r="J73" s="5">
        <f t="shared" si="10"/>
        <v>0</v>
      </c>
      <c r="K73" s="8">
        <f t="shared" si="11"/>
        <v>0</v>
      </c>
      <c r="L73" s="9">
        <f t="shared" si="12"/>
        <v>0</v>
      </c>
      <c r="M73" s="13"/>
      <c r="N73" s="13"/>
      <c r="O73" s="13">
        <f t="shared" ref="O73:O74" si="13">+L73</f>
        <v>0</v>
      </c>
    </row>
    <row r="74" spans="1:15">
      <c r="A74" s="23" t="s">
        <v>225</v>
      </c>
      <c r="B74" s="23" t="s">
        <v>124</v>
      </c>
      <c r="C74" s="23">
        <v>200000</v>
      </c>
      <c r="D74" s="23">
        <v>0</v>
      </c>
      <c r="E74" s="23">
        <v>200000</v>
      </c>
      <c r="F74" s="23">
        <v>98605</v>
      </c>
      <c r="G74" s="23">
        <v>9700</v>
      </c>
      <c r="H74" s="12">
        <f t="shared" si="9"/>
        <v>91695</v>
      </c>
      <c r="J74" s="5">
        <f t="shared" si="10"/>
        <v>108305</v>
      </c>
      <c r="K74" s="8">
        <f t="shared" si="11"/>
        <v>19400</v>
      </c>
      <c r="L74" s="9">
        <f t="shared" si="12"/>
        <v>127705</v>
      </c>
      <c r="M74" s="13"/>
      <c r="N74" s="13"/>
      <c r="O74" s="13">
        <f t="shared" si="13"/>
        <v>127705</v>
      </c>
    </row>
    <row r="75" spans="1:15">
      <c r="A75" s="23" t="s">
        <v>111</v>
      </c>
      <c r="B75" s="23" t="s">
        <v>112</v>
      </c>
      <c r="C75" s="23">
        <v>3935874</v>
      </c>
      <c r="D75" s="23">
        <v>0</v>
      </c>
      <c r="E75" s="23">
        <v>3935874</v>
      </c>
      <c r="F75" s="23">
        <v>3270708.72</v>
      </c>
      <c r="G75" s="23">
        <v>209884.94</v>
      </c>
      <c r="H75" s="12">
        <f t="shared" si="9"/>
        <v>455280.33999999979</v>
      </c>
      <c r="J75" s="5">
        <f t="shared" si="10"/>
        <v>3480593.66</v>
      </c>
      <c r="K75" s="8">
        <f t="shared" si="11"/>
        <v>419769.88</v>
      </c>
      <c r="L75" s="9">
        <f t="shared" si="12"/>
        <v>3900363.54</v>
      </c>
      <c r="M75" s="13">
        <f>+L75</f>
        <v>3900363.54</v>
      </c>
      <c r="N75" s="13"/>
      <c r="O75" s="13"/>
    </row>
    <row r="76" spans="1:15">
      <c r="A76" s="23" t="s">
        <v>113</v>
      </c>
      <c r="B76" s="23" t="s">
        <v>76</v>
      </c>
      <c r="C76" s="23">
        <v>0</v>
      </c>
      <c r="D76" s="23">
        <v>0</v>
      </c>
      <c r="E76" s="23">
        <v>0</v>
      </c>
      <c r="F76" s="23">
        <v>10250</v>
      </c>
      <c r="G76" s="23">
        <v>0</v>
      </c>
      <c r="H76" s="12">
        <f t="shared" si="9"/>
        <v>-10250</v>
      </c>
      <c r="J76" s="5">
        <f t="shared" si="10"/>
        <v>10250</v>
      </c>
      <c r="K76" s="8">
        <f t="shared" si="11"/>
        <v>0</v>
      </c>
      <c r="L76" s="9">
        <f t="shared" si="12"/>
        <v>10250</v>
      </c>
      <c r="M76" s="13">
        <f t="shared" ref="M76:M77" si="14">+L76</f>
        <v>10250</v>
      </c>
      <c r="N76" s="13"/>
      <c r="O76" s="13"/>
    </row>
    <row r="77" spans="1:15">
      <c r="A77" s="23" t="s">
        <v>114</v>
      </c>
      <c r="B77" s="23" t="s">
        <v>199</v>
      </c>
      <c r="C77" s="23">
        <v>200000</v>
      </c>
      <c r="D77" s="23">
        <v>0</v>
      </c>
      <c r="E77" s="23">
        <v>200000</v>
      </c>
      <c r="F77" s="23">
        <v>23675</v>
      </c>
      <c r="G77" s="23">
        <v>0</v>
      </c>
      <c r="H77" s="12">
        <f t="shared" si="9"/>
        <v>176325</v>
      </c>
      <c r="J77" s="5">
        <f t="shared" si="10"/>
        <v>23675</v>
      </c>
      <c r="K77" s="8">
        <f t="shared" si="11"/>
        <v>0</v>
      </c>
      <c r="L77" s="9">
        <f t="shared" si="12"/>
        <v>23675</v>
      </c>
      <c r="M77" s="13">
        <f t="shared" si="14"/>
        <v>23675</v>
      </c>
      <c r="N77" s="13"/>
      <c r="O77" s="13"/>
    </row>
    <row r="78" spans="1:15">
      <c r="A78" s="23" t="s">
        <v>115</v>
      </c>
      <c r="B78" s="23" t="s">
        <v>116</v>
      </c>
      <c r="C78" s="23">
        <v>295360</v>
      </c>
      <c r="D78" s="23">
        <v>0</v>
      </c>
      <c r="E78" s="23">
        <v>295360</v>
      </c>
      <c r="F78" s="23">
        <v>99357.07</v>
      </c>
      <c r="G78" s="23">
        <v>36300</v>
      </c>
      <c r="H78" s="12">
        <f t="shared" si="9"/>
        <v>159702.93</v>
      </c>
      <c r="J78" s="5">
        <f t="shared" si="10"/>
        <v>135657.07</v>
      </c>
      <c r="K78" s="8">
        <f t="shared" si="11"/>
        <v>72600</v>
      </c>
      <c r="L78" s="9">
        <f t="shared" si="12"/>
        <v>208257.07</v>
      </c>
      <c r="M78" s="13"/>
      <c r="N78" s="13"/>
      <c r="O78" s="13">
        <f>+L78</f>
        <v>208257.07</v>
      </c>
    </row>
    <row r="79" spans="1:15">
      <c r="A79" s="23" t="s">
        <v>117</v>
      </c>
      <c r="B79" s="23" t="s">
        <v>118</v>
      </c>
      <c r="C79" s="23">
        <v>50000</v>
      </c>
      <c r="D79" s="23">
        <v>0</v>
      </c>
      <c r="E79" s="23">
        <v>50000</v>
      </c>
      <c r="F79" s="23">
        <v>0</v>
      </c>
      <c r="G79" s="23">
        <v>0</v>
      </c>
      <c r="H79" s="12">
        <f t="shared" si="9"/>
        <v>50000</v>
      </c>
      <c r="J79" s="5">
        <f t="shared" si="10"/>
        <v>0</v>
      </c>
      <c r="K79" s="8">
        <f t="shared" si="11"/>
        <v>0</v>
      </c>
      <c r="L79" s="9">
        <f t="shared" si="12"/>
        <v>0</v>
      </c>
      <c r="M79" s="13">
        <f>+L79</f>
        <v>0</v>
      </c>
      <c r="N79" s="13"/>
      <c r="O79" s="13"/>
    </row>
    <row r="80" spans="1:15">
      <c r="A80" s="23" t="s">
        <v>119</v>
      </c>
      <c r="B80" s="23" t="s">
        <v>120</v>
      </c>
      <c r="C80" s="23">
        <v>3906925</v>
      </c>
      <c r="D80" s="23">
        <v>0</v>
      </c>
      <c r="E80" s="23">
        <v>3906925</v>
      </c>
      <c r="F80" s="23">
        <v>1912220.33</v>
      </c>
      <c r="G80" s="23">
        <v>141110.15</v>
      </c>
      <c r="H80" s="12">
        <f t="shared" si="9"/>
        <v>1853594.52</v>
      </c>
      <c r="J80" s="5">
        <f t="shared" si="10"/>
        <v>2053330.48</v>
      </c>
      <c r="K80" s="8">
        <f t="shared" si="11"/>
        <v>282220.3</v>
      </c>
      <c r="L80" s="9">
        <f t="shared" si="12"/>
        <v>2335550.7799999998</v>
      </c>
      <c r="M80" s="13">
        <f>+L80</f>
        <v>2335550.7799999998</v>
      </c>
      <c r="N80" s="13"/>
      <c r="O80" s="13"/>
    </row>
    <row r="81" spans="1:16">
      <c r="A81" s="23" t="s">
        <v>121</v>
      </c>
      <c r="B81" s="23" t="s">
        <v>122</v>
      </c>
      <c r="C81" s="23">
        <v>100000</v>
      </c>
      <c r="D81" s="23">
        <v>0</v>
      </c>
      <c r="E81" s="23">
        <v>100000</v>
      </c>
      <c r="F81" s="23">
        <v>5408</v>
      </c>
      <c r="G81" s="23">
        <v>0</v>
      </c>
      <c r="H81" s="12">
        <f t="shared" si="9"/>
        <v>94592</v>
      </c>
      <c r="J81" s="5">
        <f t="shared" si="10"/>
        <v>5408</v>
      </c>
      <c r="K81" s="8">
        <f t="shared" si="11"/>
        <v>0</v>
      </c>
      <c r="L81" s="9">
        <f t="shared" si="12"/>
        <v>5408</v>
      </c>
      <c r="M81" s="13"/>
      <c r="N81" s="13"/>
      <c r="O81" s="13">
        <f>+L81</f>
        <v>5408</v>
      </c>
    </row>
    <row r="82" spans="1:16">
      <c r="A82" s="23" t="s">
        <v>239</v>
      </c>
      <c r="B82" s="23" t="s">
        <v>240</v>
      </c>
      <c r="C82" s="23">
        <v>0</v>
      </c>
      <c r="D82" s="23">
        <v>0</v>
      </c>
      <c r="E82" s="23">
        <v>0</v>
      </c>
      <c r="F82" s="23">
        <v>0</v>
      </c>
      <c r="G82" s="23">
        <v>603.53</v>
      </c>
      <c r="H82" s="12">
        <f t="shared" si="9"/>
        <v>-603.53</v>
      </c>
      <c r="J82" s="5">
        <f t="shared" si="10"/>
        <v>603.53</v>
      </c>
      <c r="K82" s="8">
        <f t="shared" si="11"/>
        <v>1207.06</v>
      </c>
      <c r="L82" s="9">
        <f t="shared" si="12"/>
        <v>1810.59</v>
      </c>
      <c r="M82" s="13"/>
      <c r="N82" s="13"/>
      <c r="O82" s="13">
        <f t="shared" ref="O82:O84" si="15">+L82</f>
        <v>1810.59</v>
      </c>
    </row>
    <row r="83" spans="1:16">
      <c r="A83" s="23" t="s">
        <v>203</v>
      </c>
      <c r="B83" s="23" t="s">
        <v>204</v>
      </c>
      <c r="C83" s="23">
        <v>191691</v>
      </c>
      <c r="D83" s="23">
        <v>0</v>
      </c>
      <c r="E83" s="23">
        <v>191691</v>
      </c>
      <c r="F83" s="23">
        <v>2683.33</v>
      </c>
      <c r="G83" s="23">
        <v>0</v>
      </c>
      <c r="H83" s="12">
        <f t="shared" si="9"/>
        <v>189007.67</v>
      </c>
      <c r="J83" s="5">
        <f t="shared" si="10"/>
        <v>2683.33</v>
      </c>
      <c r="K83" s="8">
        <f t="shared" si="11"/>
        <v>0</v>
      </c>
      <c r="L83" s="9">
        <f t="shared" si="12"/>
        <v>2683.33</v>
      </c>
      <c r="M83" s="13"/>
      <c r="N83" s="13"/>
      <c r="O83" s="13">
        <f t="shared" si="15"/>
        <v>2683.33</v>
      </c>
    </row>
    <row r="84" spans="1:16">
      <c r="A84" s="23" t="s">
        <v>123</v>
      </c>
      <c r="B84" s="23" t="s">
        <v>124</v>
      </c>
      <c r="C84" s="23">
        <v>0</v>
      </c>
      <c r="D84" s="23">
        <v>0</v>
      </c>
      <c r="E84" s="23">
        <v>0</v>
      </c>
      <c r="F84" s="23">
        <v>49.86</v>
      </c>
      <c r="G84" s="23">
        <v>0</v>
      </c>
      <c r="H84" s="12">
        <f t="shared" si="9"/>
        <v>-49.86</v>
      </c>
      <c r="J84" s="5">
        <f t="shared" si="10"/>
        <v>49.86</v>
      </c>
      <c r="K84" s="8">
        <f t="shared" si="11"/>
        <v>0</v>
      </c>
      <c r="L84" s="9">
        <f t="shared" si="12"/>
        <v>49.86</v>
      </c>
      <c r="M84" s="13"/>
      <c r="N84" s="13"/>
      <c r="O84" s="13">
        <f t="shared" si="15"/>
        <v>49.86</v>
      </c>
    </row>
    <row r="85" spans="1:16">
      <c r="A85" s="23" t="s">
        <v>125</v>
      </c>
      <c r="B85" s="23" t="s">
        <v>126</v>
      </c>
      <c r="C85" s="23">
        <v>20000</v>
      </c>
      <c r="D85" s="23">
        <v>0</v>
      </c>
      <c r="E85" s="23">
        <v>20000</v>
      </c>
      <c r="F85" s="23">
        <v>0</v>
      </c>
      <c r="G85" s="23">
        <v>0</v>
      </c>
      <c r="H85" s="12">
        <f t="shared" si="9"/>
        <v>20000</v>
      </c>
      <c r="J85" s="5">
        <f t="shared" si="10"/>
        <v>0</v>
      </c>
      <c r="K85" s="8">
        <f t="shared" si="11"/>
        <v>0</v>
      </c>
      <c r="L85" s="9">
        <f t="shared" si="12"/>
        <v>0</v>
      </c>
      <c r="M85" s="13">
        <f>+L85</f>
        <v>0</v>
      </c>
      <c r="N85" s="13"/>
      <c r="O85" s="13"/>
    </row>
    <row r="86" spans="1:16">
      <c r="A86" s="23" t="s">
        <v>127</v>
      </c>
      <c r="B86" s="23" t="s">
        <v>76</v>
      </c>
      <c r="C86" s="23">
        <v>4000000</v>
      </c>
      <c r="D86" s="23">
        <v>1520000</v>
      </c>
      <c r="E86" s="23">
        <v>5520000</v>
      </c>
      <c r="F86" s="23">
        <v>10421944.810000001</v>
      </c>
      <c r="G86" s="23">
        <v>480000</v>
      </c>
      <c r="H86" s="12">
        <f t="shared" si="9"/>
        <v>-5381944.8100000005</v>
      </c>
      <c r="J86" s="5">
        <f t="shared" si="10"/>
        <v>10901944.810000001</v>
      </c>
      <c r="K86" s="8">
        <f t="shared" si="11"/>
        <v>960000</v>
      </c>
      <c r="L86" s="9">
        <f t="shared" si="12"/>
        <v>11861944.810000001</v>
      </c>
      <c r="M86" s="13">
        <f t="shared" ref="M86:M91" si="16">+L86</f>
        <v>11861944.810000001</v>
      </c>
      <c r="N86" s="13"/>
      <c r="O86" s="13"/>
    </row>
    <row r="87" spans="1:16">
      <c r="A87" s="23" t="s">
        <v>128</v>
      </c>
      <c r="B87" s="23" t="s">
        <v>129</v>
      </c>
      <c r="C87" s="23">
        <v>200000</v>
      </c>
      <c r="D87" s="23">
        <v>0</v>
      </c>
      <c r="E87" s="23">
        <v>200000</v>
      </c>
      <c r="F87" s="23">
        <v>45419.16</v>
      </c>
      <c r="G87" s="23">
        <v>4151.9799999999996</v>
      </c>
      <c r="H87" s="12">
        <f t="shared" si="9"/>
        <v>150428.85999999999</v>
      </c>
      <c r="J87" s="5">
        <f t="shared" si="10"/>
        <v>49571.14</v>
      </c>
      <c r="K87" s="8">
        <f t="shared" si="11"/>
        <v>8303.9599999999991</v>
      </c>
      <c r="L87" s="9">
        <f t="shared" si="12"/>
        <v>57875.1</v>
      </c>
      <c r="M87" s="13">
        <f t="shared" si="16"/>
        <v>57875.1</v>
      </c>
      <c r="N87" s="13"/>
      <c r="O87" s="13"/>
    </row>
    <row r="88" spans="1:16">
      <c r="A88" s="23" t="s">
        <v>130</v>
      </c>
      <c r="B88" s="23" t="s">
        <v>131</v>
      </c>
      <c r="C88" s="23">
        <v>1446174</v>
      </c>
      <c r="D88" s="23">
        <v>0</v>
      </c>
      <c r="E88" s="23">
        <v>1446174</v>
      </c>
      <c r="F88" s="23">
        <v>239292.4</v>
      </c>
      <c r="G88" s="23">
        <v>11320</v>
      </c>
      <c r="H88" s="12">
        <f t="shared" si="9"/>
        <v>1195561.6000000001</v>
      </c>
      <c r="J88" s="5">
        <f t="shared" si="10"/>
        <v>250612.4</v>
      </c>
      <c r="K88" s="8">
        <f t="shared" si="11"/>
        <v>22640</v>
      </c>
      <c r="L88" s="9">
        <f t="shared" si="12"/>
        <v>273252.40000000002</v>
      </c>
      <c r="M88" s="13">
        <f t="shared" si="16"/>
        <v>273252.40000000002</v>
      </c>
      <c r="N88" s="13"/>
      <c r="O88" s="13"/>
    </row>
    <row r="89" spans="1:16">
      <c r="A89" s="23" t="s">
        <v>226</v>
      </c>
      <c r="B89" s="23" t="s">
        <v>29</v>
      </c>
      <c r="C89" s="23">
        <v>0</v>
      </c>
      <c r="D89" s="23">
        <v>0</v>
      </c>
      <c r="E89" s="23">
        <v>0</v>
      </c>
      <c r="F89" s="23">
        <v>320</v>
      </c>
      <c r="G89" s="23">
        <v>0</v>
      </c>
      <c r="H89" s="12">
        <f t="shared" si="9"/>
        <v>-320</v>
      </c>
      <c r="J89" s="5">
        <f t="shared" si="10"/>
        <v>320</v>
      </c>
      <c r="K89" s="8">
        <f t="shared" si="11"/>
        <v>0</v>
      </c>
      <c r="L89" s="9">
        <f t="shared" si="12"/>
        <v>320</v>
      </c>
      <c r="M89" s="13">
        <f t="shared" si="16"/>
        <v>320</v>
      </c>
      <c r="N89" s="13"/>
      <c r="O89" s="13"/>
    </row>
    <row r="90" spans="1:16">
      <c r="A90" s="23" t="s">
        <v>132</v>
      </c>
      <c r="B90" s="23" t="s">
        <v>133</v>
      </c>
      <c r="C90" s="23">
        <v>1594241</v>
      </c>
      <c r="D90" s="23">
        <v>0</v>
      </c>
      <c r="E90" s="23">
        <v>1594241</v>
      </c>
      <c r="F90" s="23">
        <v>1129948.5</v>
      </c>
      <c r="G90" s="23">
        <v>54029</v>
      </c>
      <c r="H90" s="12">
        <f t="shared" si="9"/>
        <v>410263.5</v>
      </c>
      <c r="J90" s="5">
        <f t="shared" si="10"/>
        <v>1183977.5</v>
      </c>
      <c r="K90" s="8">
        <f t="shared" si="11"/>
        <v>108058</v>
      </c>
      <c r="L90" s="9">
        <f t="shared" si="12"/>
        <v>1292035.5</v>
      </c>
      <c r="M90" s="13">
        <f t="shared" si="16"/>
        <v>1292035.5</v>
      </c>
      <c r="N90" s="13"/>
      <c r="O90" s="13"/>
    </row>
    <row r="91" spans="1:16">
      <c r="A91" s="23" t="s">
        <v>134</v>
      </c>
      <c r="B91" s="23" t="s">
        <v>135</v>
      </c>
      <c r="C91" s="23">
        <v>2575935</v>
      </c>
      <c r="D91" s="23">
        <v>0</v>
      </c>
      <c r="E91" s="23">
        <v>2575935</v>
      </c>
      <c r="F91" s="23">
        <v>466526.1</v>
      </c>
      <c r="G91" s="23">
        <v>0</v>
      </c>
      <c r="H91" s="12">
        <f t="shared" si="9"/>
        <v>2109408.9</v>
      </c>
      <c r="J91" s="5">
        <f t="shared" si="10"/>
        <v>466526.1</v>
      </c>
      <c r="K91" s="8">
        <f t="shared" si="11"/>
        <v>0</v>
      </c>
      <c r="L91" s="9">
        <f t="shared" si="12"/>
        <v>466526.1</v>
      </c>
      <c r="M91" s="13">
        <f t="shared" si="16"/>
        <v>466526.1</v>
      </c>
      <c r="N91" s="13"/>
      <c r="O91" s="13"/>
    </row>
    <row r="92" spans="1:16">
      <c r="A92" s="23" t="s">
        <v>136</v>
      </c>
      <c r="B92" s="23" t="s">
        <v>137</v>
      </c>
      <c r="C92" s="23">
        <v>200000</v>
      </c>
      <c r="D92" s="23">
        <v>0</v>
      </c>
      <c r="E92" s="23">
        <v>200000</v>
      </c>
      <c r="F92" s="23">
        <v>54018.97</v>
      </c>
      <c r="G92" s="23">
        <v>0</v>
      </c>
      <c r="H92" s="12">
        <f t="shared" si="9"/>
        <v>145981.03</v>
      </c>
      <c r="J92" s="5">
        <f t="shared" si="10"/>
        <v>54018.97</v>
      </c>
      <c r="K92" s="8">
        <f t="shared" si="11"/>
        <v>0</v>
      </c>
      <c r="L92" s="9">
        <f t="shared" si="12"/>
        <v>54018.97</v>
      </c>
      <c r="M92" s="13"/>
      <c r="N92" s="13"/>
      <c r="O92" s="13"/>
      <c r="P92" s="24">
        <f>+L92</f>
        <v>54018.97</v>
      </c>
    </row>
    <row r="93" spans="1:16">
      <c r="A93" s="23" t="s">
        <v>138</v>
      </c>
      <c r="B93" s="23" t="s">
        <v>139</v>
      </c>
      <c r="C93" s="23">
        <v>300000</v>
      </c>
      <c r="D93" s="23">
        <v>0</v>
      </c>
      <c r="E93" s="23">
        <v>300000</v>
      </c>
      <c r="F93" s="23">
        <v>0</v>
      </c>
      <c r="G93" s="23">
        <v>0</v>
      </c>
      <c r="H93" s="12">
        <f t="shared" si="9"/>
        <v>300000</v>
      </c>
      <c r="J93" s="5">
        <f t="shared" si="10"/>
        <v>0</v>
      </c>
      <c r="K93" s="8">
        <f t="shared" si="11"/>
        <v>0</v>
      </c>
      <c r="L93" s="9">
        <f t="shared" si="12"/>
        <v>0</v>
      </c>
      <c r="M93" s="13"/>
      <c r="N93" s="13"/>
      <c r="O93" s="13"/>
      <c r="P93" s="24">
        <f t="shared" ref="P93:P94" si="17">+L93</f>
        <v>0</v>
      </c>
    </row>
    <row r="94" spans="1:16">
      <c r="A94" s="23" t="s">
        <v>140</v>
      </c>
      <c r="B94" s="23" t="s">
        <v>141</v>
      </c>
      <c r="C94" s="23">
        <v>230400</v>
      </c>
      <c r="D94" s="23">
        <v>0</v>
      </c>
      <c r="E94" s="23">
        <v>230400</v>
      </c>
      <c r="F94" s="23">
        <v>153700</v>
      </c>
      <c r="G94" s="23">
        <v>25200</v>
      </c>
      <c r="H94" s="12">
        <f t="shared" si="9"/>
        <v>51500</v>
      </c>
      <c r="J94" s="5">
        <f t="shared" si="10"/>
        <v>178900</v>
      </c>
      <c r="K94" s="8">
        <f t="shared" si="11"/>
        <v>50400</v>
      </c>
      <c r="L94" s="9">
        <f t="shared" si="12"/>
        <v>229300</v>
      </c>
      <c r="M94" s="13"/>
      <c r="N94" s="13"/>
      <c r="O94" s="13"/>
      <c r="P94" s="24">
        <f t="shared" si="17"/>
        <v>229300</v>
      </c>
    </row>
    <row r="95" spans="1:16">
      <c r="A95" s="23" t="s">
        <v>200</v>
      </c>
      <c r="B95" s="23" t="s">
        <v>201</v>
      </c>
      <c r="C95" s="23">
        <v>4967550</v>
      </c>
      <c r="D95" s="23">
        <v>0</v>
      </c>
      <c r="E95" s="23">
        <v>4967550</v>
      </c>
      <c r="F95" s="23">
        <v>2065714.06</v>
      </c>
      <c r="G95" s="23">
        <v>271291.87</v>
      </c>
      <c r="H95" s="12">
        <f t="shared" si="9"/>
        <v>2630544.0699999998</v>
      </c>
      <c r="I95" s="15"/>
      <c r="J95" s="5">
        <f t="shared" si="10"/>
        <v>2337005.9300000002</v>
      </c>
      <c r="K95" s="8">
        <f t="shared" si="11"/>
        <v>542583.74</v>
      </c>
      <c r="L95" s="9">
        <f t="shared" si="12"/>
        <v>2879589.67</v>
      </c>
      <c r="M95" s="13">
        <f>+L95</f>
        <v>2879589.67</v>
      </c>
      <c r="N95" s="13"/>
      <c r="O95" s="13"/>
    </row>
    <row r="96" spans="1:16">
      <c r="A96" s="23" t="s">
        <v>205</v>
      </c>
      <c r="B96" s="23" t="s">
        <v>206</v>
      </c>
      <c r="C96" s="23">
        <v>286592</v>
      </c>
      <c r="D96" s="23">
        <v>0</v>
      </c>
      <c r="E96" s="23">
        <v>286592</v>
      </c>
      <c r="F96" s="23">
        <v>58637.5</v>
      </c>
      <c r="G96" s="23">
        <v>4275</v>
      </c>
      <c r="H96" s="12">
        <f t="shared" si="9"/>
        <v>223679.5</v>
      </c>
      <c r="J96" s="5">
        <f t="shared" si="10"/>
        <v>62912.5</v>
      </c>
      <c r="K96" s="8">
        <f t="shared" si="11"/>
        <v>8550</v>
      </c>
      <c r="L96" s="9">
        <f t="shared" si="12"/>
        <v>71462.5</v>
      </c>
      <c r="M96" s="13"/>
      <c r="N96" s="13"/>
      <c r="O96" s="13"/>
    </row>
    <row r="97" spans="1:16">
      <c r="A97" s="23" t="s">
        <v>142</v>
      </c>
      <c r="B97" s="23" t="s">
        <v>143</v>
      </c>
      <c r="C97" s="23">
        <v>5704320</v>
      </c>
      <c r="D97" s="23">
        <v>0</v>
      </c>
      <c r="E97" s="23">
        <v>5704320</v>
      </c>
      <c r="F97" s="23">
        <v>1271138</v>
      </c>
      <c r="G97" s="23">
        <v>0</v>
      </c>
      <c r="H97" s="12">
        <f t="shared" si="9"/>
        <v>4433182</v>
      </c>
      <c r="J97" s="5">
        <f t="shared" si="10"/>
        <v>1271138</v>
      </c>
      <c r="K97" s="8">
        <f t="shared" si="11"/>
        <v>0</v>
      </c>
      <c r="L97" s="9">
        <f t="shared" si="12"/>
        <v>1271138</v>
      </c>
      <c r="M97" s="13">
        <f>+L97</f>
        <v>1271138</v>
      </c>
      <c r="N97" s="13"/>
      <c r="O97" s="13"/>
    </row>
    <row r="98" spans="1:16">
      <c r="A98" s="23" t="s">
        <v>144</v>
      </c>
      <c r="B98" s="23" t="s">
        <v>29</v>
      </c>
      <c r="C98" s="23">
        <v>0</v>
      </c>
      <c r="D98" s="23">
        <v>0</v>
      </c>
      <c r="E98" s="23">
        <v>0</v>
      </c>
      <c r="F98" s="23">
        <v>197450.27</v>
      </c>
      <c r="G98" s="23">
        <v>14894.56</v>
      </c>
      <c r="H98" s="12">
        <f t="shared" si="9"/>
        <v>-212344.83</v>
      </c>
      <c r="J98" s="5">
        <f t="shared" si="10"/>
        <v>212344.83</v>
      </c>
      <c r="K98" s="8">
        <f t="shared" si="11"/>
        <v>29789.119999999999</v>
      </c>
      <c r="L98" s="9">
        <f t="shared" si="12"/>
        <v>242133.94999999998</v>
      </c>
      <c r="M98" s="13">
        <f t="shared" ref="M98:M101" si="18">+L98</f>
        <v>242133.94999999998</v>
      </c>
      <c r="N98" s="13"/>
      <c r="O98" s="13"/>
    </row>
    <row r="99" spans="1:16">
      <c r="A99" s="23" t="s">
        <v>145</v>
      </c>
      <c r="B99" s="23" t="s">
        <v>146</v>
      </c>
      <c r="C99" s="23">
        <v>0</v>
      </c>
      <c r="D99" s="23">
        <v>5437182.6699999999</v>
      </c>
      <c r="E99" s="23">
        <v>5437182.6699999999</v>
      </c>
      <c r="F99" s="23">
        <v>1694535.38</v>
      </c>
      <c r="G99" s="23">
        <v>700000</v>
      </c>
      <c r="H99" s="12">
        <f t="shared" si="9"/>
        <v>3042647.29</v>
      </c>
      <c r="J99" s="5">
        <f t="shared" si="10"/>
        <v>2394535.38</v>
      </c>
      <c r="K99" s="8">
        <f t="shared" si="11"/>
        <v>1400000</v>
      </c>
      <c r="L99" s="9">
        <f t="shared" si="12"/>
        <v>3794535.38</v>
      </c>
      <c r="M99" s="13">
        <f t="shared" si="18"/>
        <v>3794535.38</v>
      </c>
      <c r="N99" s="13"/>
      <c r="O99" s="13"/>
    </row>
    <row r="100" spans="1:16">
      <c r="A100" s="23" t="s">
        <v>147</v>
      </c>
      <c r="B100" s="23" t="s">
        <v>148</v>
      </c>
      <c r="C100" s="23">
        <v>137810528</v>
      </c>
      <c r="D100" s="23">
        <v>0</v>
      </c>
      <c r="E100" s="23">
        <v>137810528</v>
      </c>
      <c r="F100" s="23">
        <v>120265547.17</v>
      </c>
      <c r="G100" s="23">
        <v>9944640.5899999999</v>
      </c>
      <c r="H100" s="12">
        <f t="shared" si="9"/>
        <v>7600340.2399999984</v>
      </c>
      <c r="J100" s="5">
        <f t="shared" si="10"/>
        <v>130210187.76000001</v>
      </c>
      <c r="K100" s="8">
        <f t="shared" si="11"/>
        <v>19889281.18</v>
      </c>
      <c r="L100" s="9">
        <f t="shared" si="12"/>
        <v>150099468.94</v>
      </c>
      <c r="M100" s="13">
        <f t="shared" si="18"/>
        <v>150099468.94</v>
      </c>
      <c r="N100" s="13"/>
      <c r="O100" s="13"/>
    </row>
    <row r="101" spans="1:16">
      <c r="A101" s="23" t="s">
        <v>149</v>
      </c>
      <c r="B101" s="23" t="s">
        <v>150</v>
      </c>
      <c r="C101" s="23">
        <v>1022400</v>
      </c>
      <c r="D101" s="23">
        <v>0</v>
      </c>
      <c r="E101" s="23">
        <v>1022400</v>
      </c>
      <c r="F101" s="23">
        <v>1136320.3899999999</v>
      </c>
      <c r="G101" s="23">
        <v>7123.19</v>
      </c>
      <c r="H101" s="12">
        <f t="shared" si="9"/>
        <v>-121043.5799999999</v>
      </c>
      <c r="J101" s="5">
        <f t="shared" si="10"/>
        <v>1143443.5799999998</v>
      </c>
      <c r="K101" s="8">
        <f t="shared" si="11"/>
        <v>14246.38</v>
      </c>
      <c r="L101" s="9">
        <f t="shared" si="12"/>
        <v>1157689.9599999997</v>
      </c>
      <c r="M101" s="13">
        <f t="shared" si="18"/>
        <v>1157689.9599999997</v>
      </c>
      <c r="N101" s="13"/>
      <c r="O101" s="13"/>
    </row>
    <row r="102" spans="1:16">
      <c r="A102" s="23" t="s">
        <v>151</v>
      </c>
      <c r="B102" s="23" t="s">
        <v>152</v>
      </c>
      <c r="C102" s="23">
        <v>29290741</v>
      </c>
      <c r="D102" s="23">
        <v>0</v>
      </c>
      <c r="E102" s="23">
        <v>29290741</v>
      </c>
      <c r="F102" s="23">
        <v>15831661.789999999</v>
      </c>
      <c r="G102" s="23">
        <v>2452572.66</v>
      </c>
      <c r="H102" s="12">
        <f t="shared" si="9"/>
        <v>11006506.550000001</v>
      </c>
      <c r="J102" s="5">
        <f t="shared" si="10"/>
        <v>18284234.449999999</v>
      </c>
      <c r="K102" s="8">
        <f t="shared" si="11"/>
        <v>4905145.32</v>
      </c>
      <c r="L102" s="9">
        <f t="shared" si="12"/>
        <v>23189379.77</v>
      </c>
      <c r="M102" s="13"/>
      <c r="N102" s="13"/>
      <c r="O102" s="13"/>
      <c r="P102" s="9">
        <f>+L102</f>
        <v>23189379.77</v>
      </c>
    </row>
    <row r="103" spans="1:16">
      <c r="A103" s="23" t="s">
        <v>153</v>
      </c>
      <c r="B103" s="23" t="s">
        <v>154</v>
      </c>
      <c r="C103" s="23">
        <v>250000</v>
      </c>
      <c r="D103" s="23">
        <v>0</v>
      </c>
      <c r="E103" s="23">
        <v>250000</v>
      </c>
      <c r="F103" s="23">
        <v>4116.0200000000004</v>
      </c>
      <c r="G103" s="23">
        <v>0</v>
      </c>
      <c r="H103" s="12">
        <f t="shared" si="9"/>
        <v>245883.98</v>
      </c>
      <c r="J103" s="5">
        <f t="shared" si="10"/>
        <v>4116.0200000000004</v>
      </c>
      <c r="K103" s="8">
        <f t="shared" si="11"/>
        <v>0</v>
      </c>
      <c r="L103" s="9">
        <f t="shared" si="12"/>
        <v>4116.0200000000004</v>
      </c>
      <c r="M103" s="13"/>
      <c r="N103" s="13"/>
      <c r="O103" s="13"/>
      <c r="P103" s="9">
        <f t="shared" ref="P103:P104" si="19">+L103</f>
        <v>4116.0200000000004</v>
      </c>
    </row>
    <row r="104" spans="1:16">
      <c r="A104" s="23" t="s">
        <v>155</v>
      </c>
      <c r="B104" s="23" t="s">
        <v>156</v>
      </c>
      <c r="C104" s="23">
        <v>99587</v>
      </c>
      <c r="D104" s="23">
        <v>0</v>
      </c>
      <c r="E104" s="23">
        <v>99587</v>
      </c>
      <c r="F104" s="23">
        <v>33970</v>
      </c>
      <c r="G104" s="23">
        <v>0</v>
      </c>
      <c r="H104" s="12">
        <f t="shared" si="9"/>
        <v>65617</v>
      </c>
      <c r="J104" s="5">
        <f t="shared" si="10"/>
        <v>33970</v>
      </c>
      <c r="K104" s="8">
        <f t="shared" si="11"/>
        <v>0</v>
      </c>
      <c r="L104" s="9">
        <f t="shared" si="12"/>
        <v>33970</v>
      </c>
      <c r="M104" s="13"/>
      <c r="N104" s="13"/>
      <c r="O104" s="13"/>
      <c r="P104" s="9">
        <f t="shared" si="19"/>
        <v>33970</v>
      </c>
    </row>
    <row r="105" spans="1:16">
      <c r="A105" s="23" t="s">
        <v>157</v>
      </c>
      <c r="B105" s="23" t="s">
        <v>158</v>
      </c>
      <c r="C105" s="23">
        <v>20000</v>
      </c>
      <c r="D105" s="23">
        <v>0</v>
      </c>
      <c r="E105" s="23">
        <v>20000</v>
      </c>
      <c r="F105" s="23">
        <v>20732.48</v>
      </c>
      <c r="G105" s="23">
        <v>0</v>
      </c>
      <c r="H105" s="12">
        <f t="shared" si="9"/>
        <v>-732.47999999999956</v>
      </c>
      <c r="J105" s="5">
        <f t="shared" si="10"/>
        <v>20732.48</v>
      </c>
      <c r="K105" s="8">
        <f t="shared" si="11"/>
        <v>0</v>
      </c>
      <c r="L105" s="9">
        <f t="shared" si="12"/>
        <v>20732.48</v>
      </c>
      <c r="M105" s="13">
        <f>+L105</f>
        <v>20732.48</v>
      </c>
      <c r="N105" s="13"/>
      <c r="O105" s="13"/>
    </row>
    <row r="106" spans="1:16">
      <c r="A106" s="23" t="s">
        <v>159</v>
      </c>
      <c r="B106" s="23" t="s">
        <v>160</v>
      </c>
      <c r="C106" s="23">
        <v>1184496</v>
      </c>
      <c r="D106" s="23">
        <v>0</v>
      </c>
      <c r="E106" s="23">
        <v>1184496</v>
      </c>
      <c r="F106" s="23">
        <v>412022.27</v>
      </c>
      <c r="G106" s="23">
        <v>43242.96</v>
      </c>
      <c r="H106" s="12">
        <f t="shared" si="9"/>
        <v>729230.77</v>
      </c>
      <c r="J106" s="5">
        <f t="shared" si="10"/>
        <v>455265.23000000004</v>
      </c>
      <c r="K106" s="8">
        <f t="shared" si="11"/>
        <v>86485.92</v>
      </c>
      <c r="L106" s="9">
        <f t="shared" si="12"/>
        <v>541751.15</v>
      </c>
      <c r="M106" s="13"/>
      <c r="N106" s="13"/>
      <c r="O106" s="13">
        <f>+L106</f>
        <v>541751.15</v>
      </c>
    </row>
    <row r="107" spans="1:16">
      <c r="A107" s="23" t="s">
        <v>161</v>
      </c>
      <c r="B107" s="23" t="s">
        <v>162</v>
      </c>
      <c r="C107" s="23">
        <v>1299023</v>
      </c>
      <c r="D107" s="23">
        <v>0</v>
      </c>
      <c r="E107" s="23">
        <v>1299023</v>
      </c>
      <c r="F107" s="23">
        <v>197603.41</v>
      </c>
      <c r="G107" s="23">
        <v>20663.12</v>
      </c>
      <c r="H107" s="12">
        <f t="shared" si="9"/>
        <v>1080756.47</v>
      </c>
      <c r="J107" s="5">
        <f t="shared" si="10"/>
        <v>218266.53</v>
      </c>
      <c r="K107" s="8">
        <f t="shared" si="11"/>
        <v>41326.239999999998</v>
      </c>
      <c r="L107" s="9">
        <f t="shared" si="12"/>
        <v>259592.77</v>
      </c>
      <c r="M107" s="13">
        <f>+L107</f>
        <v>259592.77</v>
      </c>
      <c r="N107" s="13"/>
      <c r="O107" s="13"/>
    </row>
    <row r="108" spans="1:16">
      <c r="A108" s="23" t="s">
        <v>163</v>
      </c>
      <c r="B108" s="23" t="s">
        <v>164</v>
      </c>
      <c r="C108" s="23">
        <v>6601656</v>
      </c>
      <c r="D108" s="23">
        <v>0</v>
      </c>
      <c r="E108" s="23">
        <v>6601656</v>
      </c>
      <c r="F108" s="23">
        <v>1662627.65</v>
      </c>
      <c r="G108" s="23">
        <v>900</v>
      </c>
      <c r="H108" s="12">
        <f t="shared" si="9"/>
        <v>4938128.3499999996</v>
      </c>
      <c r="J108" s="5">
        <f t="shared" si="10"/>
        <v>1663527.65</v>
      </c>
      <c r="K108" s="8">
        <f t="shared" si="11"/>
        <v>1800</v>
      </c>
      <c r="L108" s="9">
        <f t="shared" si="12"/>
        <v>1665327.65</v>
      </c>
      <c r="M108" s="13">
        <f t="shared" ref="M108:M109" si="20">+L108</f>
        <v>1665327.65</v>
      </c>
      <c r="N108" s="13"/>
      <c r="O108" s="13"/>
    </row>
    <row r="109" spans="1:16">
      <c r="A109" s="23" t="s">
        <v>241</v>
      </c>
      <c r="B109" s="23" t="s">
        <v>242</v>
      </c>
      <c r="C109" s="23">
        <v>0</v>
      </c>
      <c r="D109" s="23">
        <v>0</v>
      </c>
      <c r="E109" s="23">
        <v>0</v>
      </c>
      <c r="F109" s="23">
        <v>0</v>
      </c>
      <c r="G109" s="23">
        <v>100</v>
      </c>
      <c r="H109" s="12">
        <f t="shared" si="9"/>
        <v>-100</v>
      </c>
      <c r="J109" s="5">
        <f t="shared" si="10"/>
        <v>100</v>
      </c>
      <c r="K109" s="8">
        <f t="shared" si="11"/>
        <v>200</v>
      </c>
      <c r="L109" s="9">
        <f t="shared" si="12"/>
        <v>300</v>
      </c>
      <c r="M109" s="13">
        <f t="shared" si="20"/>
        <v>300</v>
      </c>
      <c r="N109" s="13"/>
      <c r="O109" s="13"/>
    </row>
    <row r="110" spans="1:16">
      <c r="A110" s="23" t="s">
        <v>165</v>
      </c>
      <c r="B110" s="23" t="s">
        <v>166</v>
      </c>
      <c r="C110" s="23">
        <v>8208463</v>
      </c>
      <c r="D110" s="23">
        <v>0</v>
      </c>
      <c r="E110" s="23">
        <v>8208463</v>
      </c>
      <c r="F110" s="23">
        <v>7074716.9400000004</v>
      </c>
      <c r="G110" s="23">
        <v>438666.31</v>
      </c>
      <c r="H110" s="12">
        <f t="shared" si="9"/>
        <v>695079.74999999953</v>
      </c>
      <c r="J110" s="5">
        <f t="shared" si="10"/>
        <v>7513383.25</v>
      </c>
      <c r="K110" s="8">
        <f t="shared" si="11"/>
        <v>877332.62</v>
      </c>
      <c r="L110" s="9">
        <f t="shared" si="12"/>
        <v>8390715.8699999992</v>
      </c>
      <c r="M110" s="13"/>
      <c r="N110" s="13"/>
      <c r="O110" s="13"/>
    </row>
    <row r="111" spans="1:16">
      <c r="A111" s="23" t="s">
        <v>243</v>
      </c>
      <c r="B111" s="23" t="s">
        <v>244</v>
      </c>
      <c r="C111" s="23">
        <v>0</v>
      </c>
      <c r="D111" s="23">
        <v>0</v>
      </c>
      <c r="E111" s="23">
        <v>0</v>
      </c>
      <c r="F111" s="23">
        <v>0</v>
      </c>
      <c r="G111" s="23">
        <v>897243.67</v>
      </c>
      <c r="H111" s="12">
        <f t="shared" si="9"/>
        <v>-897243.67</v>
      </c>
      <c r="J111" s="5">
        <f t="shared" si="10"/>
        <v>897243.67</v>
      </c>
      <c r="K111" s="8">
        <f t="shared" si="11"/>
        <v>1794487.34</v>
      </c>
      <c r="L111" s="9">
        <f t="shared" si="12"/>
        <v>2691731.0100000002</v>
      </c>
      <c r="M111" s="13">
        <f>+L111</f>
        <v>2691731.0100000002</v>
      </c>
      <c r="N111" s="13"/>
      <c r="O111" s="13"/>
    </row>
    <row r="112" spans="1:16">
      <c r="A112" s="23" t="s">
        <v>167</v>
      </c>
      <c r="B112" s="23" t="s">
        <v>168</v>
      </c>
      <c r="C112" s="23">
        <v>100000</v>
      </c>
      <c r="D112" s="23">
        <v>0</v>
      </c>
      <c r="E112" s="23">
        <v>100000</v>
      </c>
      <c r="F112" s="23">
        <v>4500</v>
      </c>
      <c r="G112" s="23">
        <v>0</v>
      </c>
      <c r="H112" s="12">
        <f t="shared" si="9"/>
        <v>95500</v>
      </c>
      <c r="J112" s="5">
        <f t="shared" si="10"/>
        <v>4500</v>
      </c>
      <c r="K112" s="8">
        <f t="shared" si="11"/>
        <v>0</v>
      </c>
      <c r="L112" s="9">
        <f t="shared" si="12"/>
        <v>4500</v>
      </c>
      <c r="M112" s="13">
        <f t="shared" ref="M112:M113" si="21">+L112</f>
        <v>4500</v>
      </c>
      <c r="N112" s="13"/>
      <c r="O112" s="13"/>
    </row>
    <row r="113" spans="1:16">
      <c r="A113" s="23" t="s">
        <v>230</v>
      </c>
      <c r="B113" s="23" t="s">
        <v>29</v>
      </c>
      <c r="C113" s="23">
        <v>0</v>
      </c>
      <c r="D113" s="23">
        <v>0</v>
      </c>
      <c r="E113" s="23">
        <v>0</v>
      </c>
      <c r="F113" s="23">
        <v>2.5</v>
      </c>
      <c r="G113" s="23">
        <v>0</v>
      </c>
      <c r="H113" s="12">
        <f t="shared" si="9"/>
        <v>-2.5</v>
      </c>
      <c r="J113" s="5">
        <f t="shared" si="10"/>
        <v>2.5</v>
      </c>
      <c r="K113" s="8">
        <f t="shared" si="11"/>
        <v>0</v>
      </c>
      <c r="L113" s="9">
        <f t="shared" si="12"/>
        <v>2.5</v>
      </c>
      <c r="M113" s="13">
        <f t="shared" si="21"/>
        <v>2.5</v>
      </c>
      <c r="N113" s="13"/>
      <c r="O113" s="13"/>
    </row>
    <row r="114" spans="1:16">
      <c r="A114" s="23" t="s">
        <v>229</v>
      </c>
      <c r="B114" s="23" t="s">
        <v>27</v>
      </c>
      <c r="C114" s="23">
        <v>0</v>
      </c>
      <c r="D114" s="23">
        <v>0</v>
      </c>
      <c r="E114" s="23">
        <v>0</v>
      </c>
      <c r="F114" s="23">
        <v>-22302.98</v>
      </c>
      <c r="G114" s="23">
        <v>0</v>
      </c>
      <c r="H114" s="12">
        <f t="shared" si="9"/>
        <v>22302.98</v>
      </c>
      <c r="J114" s="5">
        <f t="shared" si="10"/>
        <v>-22302.98</v>
      </c>
      <c r="K114" s="8">
        <f t="shared" si="11"/>
        <v>0</v>
      </c>
      <c r="L114" s="9">
        <f t="shared" si="12"/>
        <v>-22302.98</v>
      </c>
      <c r="M114" s="13"/>
      <c r="N114" s="13"/>
      <c r="O114" s="13"/>
      <c r="P114" s="9">
        <f>+L114</f>
        <v>-22302.98</v>
      </c>
    </row>
    <row r="115" spans="1:16">
      <c r="A115" s="23" t="s">
        <v>227</v>
      </c>
      <c r="B115" s="23" t="s">
        <v>228</v>
      </c>
      <c r="C115" s="23">
        <v>0</v>
      </c>
      <c r="D115" s="23">
        <v>0</v>
      </c>
      <c r="E115" s="23">
        <v>0</v>
      </c>
      <c r="F115" s="23">
        <v>203835.14</v>
      </c>
      <c r="G115" s="23">
        <v>17661.89</v>
      </c>
      <c r="H115" s="12">
        <f t="shared" si="9"/>
        <v>-221497.03000000003</v>
      </c>
      <c r="J115" s="5">
        <f t="shared" si="10"/>
        <v>221497.03000000003</v>
      </c>
      <c r="K115" s="8">
        <f t="shared" si="11"/>
        <v>35323.78</v>
      </c>
      <c r="L115" s="9">
        <f t="shared" si="12"/>
        <v>256820.81000000003</v>
      </c>
      <c r="M115" s="13">
        <f>+L115</f>
        <v>256820.81000000003</v>
      </c>
      <c r="N115" s="13"/>
      <c r="O115" s="13"/>
    </row>
    <row r="116" spans="1:16">
      <c r="A116" s="23" t="s">
        <v>169</v>
      </c>
      <c r="B116" s="23" t="s">
        <v>170</v>
      </c>
      <c r="C116" s="23">
        <v>173970</v>
      </c>
      <c r="D116" s="23">
        <v>0</v>
      </c>
      <c r="E116" s="23">
        <v>173970</v>
      </c>
      <c r="F116" s="23">
        <v>60898</v>
      </c>
      <c r="G116" s="23">
        <v>3573</v>
      </c>
      <c r="H116" s="12">
        <f t="shared" si="9"/>
        <v>109499</v>
      </c>
      <c r="J116" s="5">
        <f t="shared" si="10"/>
        <v>64471</v>
      </c>
      <c r="K116" s="8">
        <f t="shared" si="11"/>
        <v>7146</v>
      </c>
      <c r="L116" s="9">
        <f t="shared" si="12"/>
        <v>71617</v>
      </c>
      <c r="M116" s="13">
        <f>+L116</f>
        <v>71617</v>
      </c>
      <c r="N116" s="13"/>
      <c r="O116" s="13"/>
    </row>
    <row r="117" spans="1:16">
      <c r="A117" s="23" t="s">
        <v>171</v>
      </c>
      <c r="B117" s="23" t="s">
        <v>172</v>
      </c>
      <c r="C117" s="23">
        <v>12565286</v>
      </c>
      <c r="D117" s="23">
        <v>0</v>
      </c>
      <c r="E117" s="23">
        <v>12565286</v>
      </c>
      <c r="F117" s="23">
        <v>7582147.4800000004</v>
      </c>
      <c r="G117" s="23">
        <v>534428.07999999996</v>
      </c>
      <c r="H117" s="12">
        <f t="shared" si="9"/>
        <v>4448710.4399999995</v>
      </c>
      <c r="J117" s="5">
        <f t="shared" si="10"/>
        <v>8116575.5600000005</v>
      </c>
      <c r="K117" s="8">
        <f t="shared" si="11"/>
        <v>1068856.1599999999</v>
      </c>
      <c r="L117" s="9">
        <f t="shared" si="12"/>
        <v>9185431.7200000007</v>
      </c>
      <c r="M117" s="13"/>
      <c r="N117" s="13"/>
      <c r="O117" s="13">
        <f>+L117</f>
        <v>9185431.7200000007</v>
      </c>
    </row>
    <row r="118" spans="1:16">
      <c r="A118" s="23" t="s">
        <v>173</v>
      </c>
      <c r="B118" s="23" t="s">
        <v>174</v>
      </c>
      <c r="C118" s="23">
        <v>1500000</v>
      </c>
      <c r="D118" s="23">
        <v>0</v>
      </c>
      <c r="E118" s="23">
        <v>1500000</v>
      </c>
      <c r="F118" s="23">
        <v>0</v>
      </c>
      <c r="G118" s="23">
        <v>0</v>
      </c>
      <c r="H118" s="12">
        <f t="shared" si="9"/>
        <v>1500000</v>
      </c>
      <c r="J118" s="5">
        <f t="shared" si="10"/>
        <v>0</v>
      </c>
      <c r="K118" s="8">
        <f t="shared" si="11"/>
        <v>0</v>
      </c>
      <c r="L118" s="9">
        <f t="shared" si="12"/>
        <v>0</v>
      </c>
      <c r="M118" s="13">
        <f>+L118</f>
        <v>0</v>
      </c>
      <c r="N118" s="13"/>
    </row>
    <row r="119" spans="1:16">
      <c r="A119" s="23" t="s">
        <v>175</v>
      </c>
      <c r="B119" s="23" t="s">
        <v>176</v>
      </c>
      <c r="C119" s="23">
        <v>1291610</v>
      </c>
      <c r="D119" s="23">
        <v>0</v>
      </c>
      <c r="E119" s="23">
        <v>1291610</v>
      </c>
      <c r="F119" s="23">
        <v>1307320.82</v>
      </c>
      <c r="G119" s="23">
        <v>160436.81</v>
      </c>
      <c r="H119" s="12">
        <f t="shared" si="9"/>
        <v>-176147.63000000006</v>
      </c>
      <c r="J119" s="5">
        <f t="shared" si="10"/>
        <v>1467757.6300000001</v>
      </c>
      <c r="K119" s="8">
        <f t="shared" si="11"/>
        <v>320873.62</v>
      </c>
      <c r="L119" s="9">
        <f t="shared" si="12"/>
        <v>1788631.25</v>
      </c>
      <c r="M119" s="13">
        <f>+L119</f>
        <v>1788631.25</v>
      </c>
      <c r="N119" s="13"/>
    </row>
    <row r="120" spans="1:16">
      <c r="A120" s="23" t="s">
        <v>177</v>
      </c>
      <c r="B120" s="23" t="s">
        <v>178</v>
      </c>
      <c r="C120" s="23">
        <v>100000</v>
      </c>
      <c r="D120" s="23">
        <v>0</v>
      </c>
      <c r="E120" s="23">
        <v>100000</v>
      </c>
      <c r="F120" s="23">
        <v>7750</v>
      </c>
      <c r="G120" s="23">
        <v>0</v>
      </c>
      <c r="H120" s="12">
        <f t="shared" si="9"/>
        <v>92250</v>
      </c>
      <c r="J120" s="5">
        <f t="shared" si="10"/>
        <v>7750</v>
      </c>
      <c r="K120" s="8">
        <f t="shared" si="11"/>
        <v>0</v>
      </c>
      <c r="L120" s="9">
        <f t="shared" si="12"/>
        <v>7750</v>
      </c>
      <c r="M120" s="13"/>
      <c r="N120" s="13"/>
      <c r="P120" s="9">
        <f>+L120</f>
        <v>7750</v>
      </c>
    </row>
    <row r="121" spans="1:16">
      <c r="A121" s="23" t="s">
        <v>179</v>
      </c>
      <c r="B121" s="23" t="s">
        <v>180</v>
      </c>
      <c r="C121" s="23">
        <v>25000</v>
      </c>
      <c r="D121" s="23">
        <v>0</v>
      </c>
      <c r="E121" s="23">
        <v>25000</v>
      </c>
      <c r="F121" s="23">
        <v>0</v>
      </c>
      <c r="G121" s="23">
        <v>0</v>
      </c>
      <c r="H121" s="12">
        <f t="shared" si="9"/>
        <v>25000</v>
      </c>
      <c r="J121" s="5">
        <f t="shared" si="10"/>
        <v>0</v>
      </c>
      <c r="K121" s="8">
        <f t="shared" si="11"/>
        <v>0</v>
      </c>
      <c r="L121" s="9">
        <f t="shared" si="12"/>
        <v>0</v>
      </c>
      <c r="M121" s="13"/>
      <c r="N121" s="13"/>
      <c r="O121" s="13">
        <f>+L121</f>
        <v>0</v>
      </c>
    </row>
    <row r="122" spans="1:16">
      <c r="A122" s="23" t="s">
        <v>211</v>
      </c>
      <c r="B122" s="23" t="s">
        <v>212</v>
      </c>
      <c r="C122" s="23">
        <v>0</v>
      </c>
      <c r="D122" s="23">
        <v>0</v>
      </c>
      <c r="E122" s="23">
        <v>0</v>
      </c>
      <c r="F122" s="23">
        <v>48834.54</v>
      </c>
      <c r="G122" s="23">
        <v>2975.52</v>
      </c>
      <c r="H122" s="12">
        <f t="shared" si="9"/>
        <v>-51810.06</v>
      </c>
      <c r="J122" s="5">
        <f t="shared" si="10"/>
        <v>51810.06</v>
      </c>
      <c r="K122" s="8">
        <f t="shared" si="11"/>
        <v>5951.04</v>
      </c>
      <c r="L122" s="9">
        <f t="shared" si="12"/>
        <v>57761.1</v>
      </c>
      <c r="M122" s="13"/>
      <c r="N122" s="13"/>
    </row>
    <row r="123" spans="1:16">
      <c r="A123" s="23" t="s">
        <v>181</v>
      </c>
      <c r="B123" s="23" t="s">
        <v>182</v>
      </c>
      <c r="C123" s="23">
        <v>10000</v>
      </c>
      <c r="D123" s="23">
        <v>0</v>
      </c>
      <c r="E123" s="23">
        <v>10000</v>
      </c>
      <c r="F123" s="23">
        <v>18475.189999999999</v>
      </c>
      <c r="G123" s="23">
        <v>0</v>
      </c>
      <c r="H123" s="12">
        <f t="shared" si="9"/>
        <v>-8475.1899999999987</v>
      </c>
      <c r="J123" s="5">
        <f t="shared" si="10"/>
        <v>18475.189999999999</v>
      </c>
      <c r="K123" s="8">
        <f t="shared" si="11"/>
        <v>0</v>
      </c>
      <c r="L123" s="9">
        <f t="shared" si="12"/>
        <v>18475.189999999999</v>
      </c>
      <c r="M123" s="13"/>
      <c r="N123" s="13"/>
    </row>
    <row r="124" spans="1:16">
      <c r="A124" s="23" t="s">
        <v>218</v>
      </c>
      <c r="B124" s="23" t="s">
        <v>219</v>
      </c>
      <c r="C124" s="23">
        <v>0</v>
      </c>
      <c r="D124" s="23">
        <v>0</v>
      </c>
      <c r="E124" s="23">
        <v>0</v>
      </c>
      <c r="F124" s="23">
        <v>7293</v>
      </c>
      <c r="G124" s="23">
        <v>0</v>
      </c>
      <c r="H124" s="12">
        <f t="shared" si="9"/>
        <v>-7293</v>
      </c>
      <c r="J124" s="5">
        <f t="shared" si="10"/>
        <v>7293</v>
      </c>
      <c r="K124" s="8">
        <f t="shared" si="11"/>
        <v>0</v>
      </c>
      <c r="L124" s="9">
        <f t="shared" si="12"/>
        <v>7293</v>
      </c>
      <c r="M124" s="13"/>
      <c r="N124" s="13"/>
    </row>
    <row r="125" spans="1:16">
      <c r="A125" s="23" t="s">
        <v>183</v>
      </c>
      <c r="B125" s="23" t="s">
        <v>184</v>
      </c>
      <c r="C125" s="23">
        <v>488712</v>
      </c>
      <c r="D125" s="23">
        <v>0</v>
      </c>
      <c r="E125" s="23">
        <v>488712</v>
      </c>
      <c r="F125" s="23">
        <v>347488.14</v>
      </c>
      <c r="G125" s="23">
        <v>32110.33</v>
      </c>
      <c r="H125" s="12">
        <f t="shared" si="9"/>
        <v>109113.52999999998</v>
      </c>
      <c r="J125" s="5">
        <f t="shared" si="10"/>
        <v>379598.47000000003</v>
      </c>
      <c r="K125" s="8">
        <f t="shared" si="11"/>
        <v>64220.66</v>
      </c>
      <c r="L125" s="9">
        <f t="shared" si="12"/>
        <v>443819.13</v>
      </c>
      <c r="M125" s="13"/>
      <c r="N125" s="13"/>
    </row>
    <row r="126" spans="1:16">
      <c r="A126" s="23" t="s">
        <v>185</v>
      </c>
      <c r="B126" s="23" t="s">
        <v>186</v>
      </c>
      <c r="C126" s="23">
        <v>7750000</v>
      </c>
      <c r="D126" s="23">
        <v>0</v>
      </c>
      <c r="E126" s="23">
        <v>7750000</v>
      </c>
      <c r="F126" s="23">
        <v>6919322.6299999999</v>
      </c>
      <c r="G126" s="23">
        <v>716167.5</v>
      </c>
      <c r="H126" s="12">
        <f t="shared" si="9"/>
        <v>114509.87000000011</v>
      </c>
      <c r="J126" s="5">
        <f t="shared" si="10"/>
        <v>7635490.1299999999</v>
      </c>
      <c r="K126" s="8">
        <f t="shared" si="11"/>
        <v>1432335</v>
      </c>
      <c r="L126" s="9">
        <f t="shared" si="12"/>
        <v>9067825.129999999</v>
      </c>
      <c r="M126" s="13"/>
      <c r="N126" s="13"/>
    </row>
    <row r="127" spans="1:16" s="7" customFormat="1">
      <c r="A127" s="23"/>
      <c r="B127" s="23"/>
      <c r="C127" s="23"/>
      <c r="D127" s="23"/>
      <c r="E127" s="23"/>
      <c r="F127" s="23"/>
      <c r="G127" s="23"/>
      <c r="H127" s="12">
        <f t="shared" si="9"/>
        <v>0</v>
      </c>
      <c r="J127" s="5">
        <f t="shared" si="10"/>
        <v>0</v>
      </c>
      <c r="K127" s="8">
        <f t="shared" si="11"/>
        <v>0</v>
      </c>
      <c r="L127" s="9">
        <f t="shared" si="12"/>
        <v>0</v>
      </c>
      <c r="M127" s="13"/>
      <c r="N127" s="13"/>
      <c r="O127" s="14"/>
    </row>
    <row r="128" spans="1:16" s="7" customFormat="1">
      <c r="A128" s="25" t="s">
        <v>209</v>
      </c>
      <c r="B128" s="25"/>
      <c r="C128" s="18">
        <f>SUM(C2:C127)</f>
        <v>1548109883</v>
      </c>
      <c r="D128" s="18">
        <f t="shared" ref="D128:P128" si="22">SUM(D2:D127)</f>
        <v>92568544.179999992</v>
      </c>
      <c r="E128" s="18">
        <f t="shared" si="22"/>
        <v>1640678427.1799998</v>
      </c>
      <c r="F128" s="18">
        <f t="shared" si="22"/>
        <v>1203897008.6300008</v>
      </c>
      <c r="G128" s="18">
        <f t="shared" si="22"/>
        <v>157232079.24000001</v>
      </c>
      <c r="H128" s="6">
        <f t="shared" si="22"/>
        <v>279549339.31000006</v>
      </c>
      <c r="I128" s="6">
        <f t="shared" si="22"/>
        <v>0</v>
      </c>
      <c r="J128" s="6">
        <f t="shared" si="22"/>
        <v>1361129087.8700001</v>
      </c>
      <c r="K128" s="6">
        <f t="shared" si="22"/>
        <v>314464158.48000002</v>
      </c>
      <c r="L128" s="6">
        <f t="shared" si="22"/>
        <v>1675593246.3499997</v>
      </c>
      <c r="M128" s="6">
        <f t="shared" si="22"/>
        <v>594916111.20000005</v>
      </c>
      <c r="N128" s="6">
        <f t="shared" si="22"/>
        <v>499396351.79000002</v>
      </c>
      <c r="O128" s="6">
        <f t="shared" si="22"/>
        <v>236603238.74000004</v>
      </c>
      <c r="P128" s="6">
        <f t="shared" si="22"/>
        <v>23496231.779999997</v>
      </c>
    </row>
    <row r="130" spans="1:12">
      <c r="A130" s="2" t="s">
        <v>207</v>
      </c>
    </row>
    <row r="131" spans="1:12">
      <c r="A131" s="2" t="s">
        <v>220</v>
      </c>
    </row>
    <row r="136" spans="1:12">
      <c r="E136" s="20" t="s">
        <v>215</v>
      </c>
      <c r="F136" s="20">
        <f>+F128+G128</f>
        <v>1361129087.8700008</v>
      </c>
      <c r="L136">
        <f>+F136/10*12</f>
        <v>1633354905.4440012</v>
      </c>
    </row>
    <row r="137" spans="1:12">
      <c r="E137" s="20"/>
      <c r="F137" s="22">
        <f>+F136/E128</f>
        <v>0.82961357041154693</v>
      </c>
      <c r="J137" s="5"/>
    </row>
    <row r="138" spans="1:12">
      <c r="E138" s="20"/>
      <c r="F138" s="20"/>
    </row>
    <row r="139" spans="1:12">
      <c r="E139" s="20" t="s">
        <v>216</v>
      </c>
      <c r="F139" s="20">
        <f>+[1]egre!$G$746</f>
        <v>1499252972.5899997</v>
      </c>
      <c r="L139">
        <f>+F139/10*12</f>
        <v>1799103567.1079998</v>
      </c>
    </row>
    <row r="140" spans="1:12">
      <c r="E140" s="20"/>
      <c r="F140" s="22">
        <f>+F139/E128</f>
        <v>0.91380062524922545</v>
      </c>
      <c r="L140">
        <f>+L136-L139</f>
        <v>-165748661.6639986</v>
      </c>
    </row>
    <row r="142" spans="1:12">
      <c r="E142" s="21"/>
      <c r="F142" s="21"/>
    </row>
    <row r="143" spans="1:12">
      <c r="E143" s="21" t="s">
        <v>217</v>
      </c>
      <c r="F143" s="21">
        <f>+F136-F139</f>
        <v>-138123884.71999884</v>
      </c>
    </row>
    <row r="146" spans="8:8">
      <c r="H146" s="13">
        <f>+E128-F136</f>
        <v>279549339.30999899</v>
      </c>
    </row>
  </sheetData>
  <mergeCells count="1">
    <mergeCell ref="A128:B128"/>
  </mergeCells>
  <pageMargins left="0.86614173228346458" right="0.15748031496062992" top="1.3385826771653544" bottom="0.74803149606299213" header="0.70866141732283472" footer="0.35433070866141736"/>
  <pageSetup paperSize="9" scale="90" orientation="landscape" horizontalDpi="4294967295" verticalDpi="4294967295" r:id="rId1"/>
  <headerFooter>
    <oddHeader xml:space="preserve">&amp;C&amp;"-,Negrita"&amp;14MUNICIPALIDAD DE SAN MARTIN DE LOS ANDES
ESTADO DE EJECUCION DE INGRESOS&amp;R&amp;"-,Negrita"&amp;14 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SMA_PRESU_INGRE</vt:lpstr>
      <vt:lpstr>SMA_PRESU_INGRE!Títulos_a_imprimir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Alluvi</dc:creator>
  <cp:lastModifiedBy>ftacchetti</cp:lastModifiedBy>
  <cp:lastPrinted>2019-08-15T11:18:50Z</cp:lastPrinted>
  <dcterms:created xsi:type="dcterms:W3CDTF">2017-06-21T11:37:15Z</dcterms:created>
  <dcterms:modified xsi:type="dcterms:W3CDTF">2021-07-23T12:23:50Z</dcterms:modified>
</cp:coreProperties>
</file>