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60" windowWidth="19420" windowHeight="7650"/>
  </bookViews>
  <sheets>
    <sheet name="Hoja2" sheetId="2" r:id="rId1"/>
    <sheet name="Hoja3" sheetId="3" r:id="rId2"/>
  </sheets>
  <definedNames>
    <definedName name="_xlnm._FilterDatabase" localSheetId="0" hidden="1">Hoja2!$A$3:$H$77</definedName>
  </definedNames>
  <calcPr calcId="144525"/>
</workbook>
</file>

<file path=xl/calcChain.xml><?xml version="1.0" encoding="utf-8"?>
<calcChain xmlns="http://schemas.openxmlformats.org/spreadsheetml/2006/main">
  <c r="K39" i="3" l="1"/>
  <c r="I39" i="3"/>
  <c r="D38" i="3"/>
  <c r="F38" i="3"/>
  <c r="F30" i="3" s="1"/>
  <c r="H38" i="3"/>
  <c r="H30" i="3" s="1"/>
  <c r="J38" i="3"/>
  <c r="J30" i="3" s="1"/>
  <c r="C38" i="3"/>
  <c r="C30" i="3" s="1"/>
  <c r="E30" i="3" s="1"/>
  <c r="K37" i="3"/>
  <c r="I37" i="3"/>
  <c r="G37" i="3"/>
  <c r="E37" i="3"/>
  <c r="J50" i="3"/>
  <c r="H50" i="3"/>
  <c r="D20" i="3"/>
  <c r="F20" i="3"/>
  <c r="H20" i="3"/>
  <c r="J20" i="3"/>
  <c r="C20" i="3"/>
  <c r="C4" i="3"/>
  <c r="D4" i="3"/>
  <c r="F4" i="3"/>
  <c r="F3" i="3" s="1"/>
  <c r="H4" i="3"/>
  <c r="J4" i="3"/>
  <c r="K27" i="3"/>
  <c r="G27" i="3"/>
  <c r="E27" i="3"/>
  <c r="F15" i="3"/>
  <c r="F9" i="3" s="1"/>
  <c r="D15" i="3"/>
  <c r="D9" i="3" s="1"/>
  <c r="D3" i="3" s="1"/>
  <c r="H15" i="3"/>
  <c r="H9" i="3" s="1"/>
  <c r="H3" i="3" s="1"/>
  <c r="J15" i="3"/>
  <c r="J9" i="3" s="1"/>
  <c r="C15" i="3"/>
  <c r="C10" i="3"/>
  <c r="C9" i="3" s="1"/>
  <c r="K26" i="3"/>
  <c r="G26" i="3"/>
  <c r="E26" i="3"/>
  <c r="K25" i="3"/>
  <c r="G25" i="3"/>
  <c r="E25" i="3"/>
  <c r="K24" i="3"/>
  <c r="G24" i="3"/>
  <c r="E24" i="3"/>
  <c r="E20" i="3" s="1"/>
  <c r="K23" i="3"/>
  <c r="G23" i="3"/>
  <c r="E23" i="3"/>
  <c r="K22" i="3"/>
  <c r="G22" i="3"/>
  <c r="E22" i="3"/>
  <c r="I22" i="3" s="1"/>
  <c r="K21" i="3"/>
  <c r="K20" i="3" s="1"/>
  <c r="G21" i="3"/>
  <c r="G20" i="3" s="1"/>
  <c r="E21" i="3"/>
  <c r="I21" i="3" s="1"/>
  <c r="K19" i="3"/>
  <c r="G19" i="3"/>
  <c r="E19" i="3"/>
  <c r="I19" i="3" s="1"/>
  <c r="K18" i="3"/>
  <c r="I18" i="3"/>
  <c r="G18" i="3"/>
  <c r="E18" i="3"/>
  <c r="K17" i="3"/>
  <c r="G17" i="3"/>
  <c r="E17" i="3"/>
  <c r="K16" i="3"/>
  <c r="G16" i="3"/>
  <c r="E16" i="3"/>
  <c r="E15" i="3" s="1"/>
  <c r="K14" i="3"/>
  <c r="G14" i="3"/>
  <c r="E14" i="3"/>
  <c r="I14" i="3" s="1"/>
  <c r="K13" i="3"/>
  <c r="G13" i="3"/>
  <c r="E13" i="3"/>
  <c r="K12" i="3"/>
  <c r="G12" i="3"/>
  <c r="E12" i="3"/>
  <c r="K11" i="3"/>
  <c r="G11" i="3"/>
  <c r="E11" i="3"/>
  <c r="K10" i="3"/>
  <c r="G10" i="3"/>
  <c r="E10" i="3"/>
  <c r="I10" i="3" s="1"/>
  <c r="K8" i="3"/>
  <c r="G8" i="3"/>
  <c r="E8" i="3"/>
  <c r="I8" i="3" s="1"/>
  <c r="K7" i="3"/>
  <c r="G7" i="3"/>
  <c r="E7" i="3"/>
  <c r="K6" i="3"/>
  <c r="G6" i="3"/>
  <c r="E6" i="3"/>
  <c r="K5" i="3"/>
  <c r="K4" i="3" s="1"/>
  <c r="G5" i="3"/>
  <c r="G4" i="3" s="1"/>
  <c r="E5" i="3"/>
  <c r="E4" i="3" s="1"/>
  <c r="D70" i="3"/>
  <c r="D69" i="3" s="1"/>
  <c r="F70" i="3"/>
  <c r="F69" i="3" s="1"/>
  <c r="H70" i="3"/>
  <c r="H69" i="3" s="1"/>
  <c r="J70" i="3"/>
  <c r="J69" i="3" s="1"/>
  <c r="K71" i="3"/>
  <c r="K70" i="3" s="1"/>
  <c r="K69" i="3" s="1"/>
  <c r="G71" i="3"/>
  <c r="G70" i="3" s="1"/>
  <c r="G69" i="3" s="1"/>
  <c r="E71" i="3"/>
  <c r="E70" i="3" s="1"/>
  <c r="E69" i="3" s="1"/>
  <c r="C70" i="3"/>
  <c r="C69" i="3" s="1"/>
  <c r="K68" i="3"/>
  <c r="G68" i="3"/>
  <c r="E68" i="3"/>
  <c r="I68" i="3" s="1"/>
  <c r="K67" i="3"/>
  <c r="G67" i="3"/>
  <c r="E67" i="3"/>
  <c r="I67" i="3" s="1"/>
  <c r="D66" i="3"/>
  <c r="D65" i="3" s="1"/>
  <c r="F66" i="3"/>
  <c r="F65" i="3" s="1"/>
  <c r="H66" i="3"/>
  <c r="H65" i="3" s="1"/>
  <c r="J66" i="3"/>
  <c r="J65" i="3" s="1"/>
  <c r="C66" i="3"/>
  <c r="C65" i="3" s="1"/>
  <c r="J63" i="3"/>
  <c r="J59" i="3" s="1"/>
  <c r="H63" i="3"/>
  <c r="H59" i="3" s="1"/>
  <c r="F63" i="3"/>
  <c r="C63" i="3"/>
  <c r="K62" i="3"/>
  <c r="G62" i="3"/>
  <c r="E62" i="3"/>
  <c r="J60" i="3"/>
  <c r="H60" i="3"/>
  <c r="F60" i="3"/>
  <c r="F59" i="3" s="1"/>
  <c r="G59" i="3" s="1"/>
  <c r="C60" i="3"/>
  <c r="C59" i="3" s="1"/>
  <c r="E59" i="3" s="1"/>
  <c r="J57" i="3"/>
  <c r="H57" i="3"/>
  <c r="F57" i="3"/>
  <c r="G57" i="3" s="1"/>
  <c r="C57" i="3"/>
  <c r="J54" i="3"/>
  <c r="H54" i="3"/>
  <c r="F54" i="3"/>
  <c r="G54" i="3" s="1"/>
  <c r="C54" i="3"/>
  <c r="E54" i="3" s="1"/>
  <c r="F51" i="3"/>
  <c r="G51" i="3" s="1"/>
  <c r="C51" i="3"/>
  <c r="E51" i="3" s="1"/>
  <c r="J45" i="3"/>
  <c r="H45" i="3"/>
  <c r="F45" i="3"/>
  <c r="G45" i="3" s="1"/>
  <c r="C45" i="3"/>
  <c r="E45" i="3" s="1"/>
  <c r="K51" i="3"/>
  <c r="E52" i="3"/>
  <c r="G52" i="3"/>
  <c r="K52" i="3"/>
  <c r="E53" i="3"/>
  <c r="G53" i="3"/>
  <c r="K53" i="3"/>
  <c r="E55" i="3"/>
  <c r="G55" i="3"/>
  <c r="K55" i="3"/>
  <c r="E56" i="3"/>
  <c r="G56" i="3"/>
  <c r="K56" i="3"/>
  <c r="E57" i="3"/>
  <c r="K57" i="3"/>
  <c r="E58" i="3"/>
  <c r="G58" i="3"/>
  <c r="K58" i="3"/>
  <c r="E61" i="3"/>
  <c r="G61" i="3"/>
  <c r="K61" i="3"/>
  <c r="E64" i="3"/>
  <c r="E63" i="3" s="1"/>
  <c r="G64" i="3"/>
  <c r="G63" i="3" s="1"/>
  <c r="K64" i="3"/>
  <c r="K63" i="3" s="1"/>
  <c r="E29" i="3"/>
  <c r="G29" i="3"/>
  <c r="K29" i="3"/>
  <c r="E31" i="3"/>
  <c r="G31" i="3"/>
  <c r="K31" i="3"/>
  <c r="E32" i="3"/>
  <c r="G32" i="3"/>
  <c r="K32" i="3"/>
  <c r="E33" i="3"/>
  <c r="G33" i="3"/>
  <c r="K33" i="3"/>
  <c r="E34" i="3"/>
  <c r="G34" i="3"/>
  <c r="K34" i="3"/>
  <c r="E35" i="3"/>
  <c r="G35" i="3"/>
  <c r="K35" i="3"/>
  <c r="E36" i="3"/>
  <c r="G36" i="3"/>
  <c r="K36" i="3"/>
  <c r="E40" i="3"/>
  <c r="E38" i="3" s="1"/>
  <c r="G40" i="3"/>
  <c r="G38" i="3" s="1"/>
  <c r="K40" i="3"/>
  <c r="K38" i="3" s="1"/>
  <c r="E41" i="3"/>
  <c r="G41" i="3"/>
  <c r="K41" i="3"/>
  <c r="E42" i="3"/>
  <c r="G42" i="3"/>
  <c r="K42" i="3"/>
  <c r="E43" i="3"/>
  <c r="G43" i="3"/>
  <c r="K43" i="3"/>
  <c r="E44" i="3"/>
  <c r="G44" i="3"/>
  <c r="K44" i="3"/>
  <c r="E46" i="3"/>
  <c r="G46" i="3"/>
  <c r="K46" i="3"/>
  <c r="E47" i="3"/>
  <c r="G47" i="3"/>
  <c r="K47" i="3"/>
  <c r="E48" i="3"/>
  <c r="G48" i="3"/>
  <c r="K48" i="3"/>
  <c r="E49" i="3"/>
  <c r="G49" i="3"/>
  <c r="K49" i="3"/>
  <c r="K28" i="3"/>
  <c r="G28" i="3"/>
  <c r="E28" i="3"/>
  <c r="G2" i="2"/>
  <c r="F2" i="2"/>
  <c r="D2" i="2"/>
  <c r="C2" i="2"/>
  <c r="E74" i="2"/>
  <c r="E75" i="2"/>
  <c r="E76" i="2"/>
  <c r="E77" i="2"/>
  <c r="E73" i="2"/>
  <c r="H76" i="2"/>
  <c r="H75" i="2"/>
  <c r="H74" i="2"/>
  <c r="H73" i="2"/>
  <c r="H71" i="2"/>
  <c r="H70" i="2"/>
  <c r="H69" i="2"/>
  <c r="H66" i="2"/>
  <c r="H67" i="2"/>
  <c r="H65" i="2"/>
  <c r="H53" i="2"/>
  <c r="H55" i="2"/>
  <c r="H56" i="2"/>
  <c r="H57" i="2"/>
  <c r="H58" i="2"/>
  <c r="E55" i="2"/>
  <c r="E56" i="2"/>
  <c r="E57" i="2"/>
  <c r="E58" i="2"/>
  <c r="H52" i="2"/>
  <c r="G51" i="2"/>
  <c r="H51" i="2" s="1"/>
  <c r="E50" i="2"/>
  <c r="E51" i="2"/>
  <c r="E52" i="2"/>
  <c r="E53" i="2"/>
  <c r="H49" i="2"/>
  <c r="E49" i="2"/>
  <c r="H48" i="2"/>
  <c r="E48" i="2"/>
  <c r="H46" i="2"/>
  <c r="E46" i="2"/>
  <c r="H39" i="2"/>
  <c r="H38" i="2"/>
  <c r="E35" i="2"/>
  <c r="C33" i="2"/>
  <c r="E33" i="2" s="1"/>
  <c r="H31" i="2"/>
  <c r="E29" i="2"/>
  <c r="E7" i="2"/>
  <c r="E8" i="2"/>
  <c r="E9" i="2"/>
  <c r="E10" i="2"/>
  <c r="E11" i="2"/>
  <c r="E12" i="2"/>
  <c r="E13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30" i="2"/>
  <c r="E32" i="2"/>
  <c r="E34" i="2"/>
  <c r="E36" i="2"/>
  <c r="E37" i="2"/>
  <c r="E40" i="2"/>
  <c r="E41" i="2"/>
  <c r="E42" i="2"/>
  <c r="E43" i="2"/>
  <c r="E44" i="2"/>
  <c r="E45" i="2"/>
  <c r="E47" i="2"/>
  <c r="H6" i="2"/>
  <c r="H7" i="2"/>
  <c r="H8" i="2"/>
  <c r="H9" i="2"/>
  <c r="H10" i="2"/>
  <c r="H11" i="2"/>
  <c r="H12" i="2"/>
  <c r="H13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30" i="2"/>
  <c r="H32" i="2"/>
  <c r="H33" i="2"/>
  <c r="H34" i="2"/>
  <c r="H36" i="2"/>
  <c r="H37" i="2"/>
  <c r="H40" i="2"/>
  <c r="H41" i="2"/>
  <c r="H42" i="2"/>
  <c r="H43" i="2"/>
  <c r="H44" i="2"/>
  <c r="H45" i="2"/>
  <c r="H47" i="2"/>
  <c r="H50" i="2"/>
  <c r="H2" i="2" s="1"/>
  <c r="H5" i="2"/>
  <c r="E5" i="2"/>
  <c r="C6" i="2"/>
  <c r="E6" i="2" s="1"/>
  <c r="C3" i="3" l="1"/>
  <c r="G3" i="3"/>
  <c r="K54" i="3"/>
  <c r="C50" i="3"/>
  <c r="E50" i="3" s="1"/>
  <c r="E2" i="2"/>
  <c r="G15" i="3"/>
  <c r="G9" i="3" s="1"/>
  <c r="D2" i="3"/>
  <c r="I27" i="3"/>
  <c r="K50" i="3"/>
  <c r="I49" i="3"/>
  <c r="I62" i="3"/>
  <c r="J3" i="3"/>
  <c r="J2" i="3" s="1"/>
  <c r="F50" i="3"/>
  <c r="G50" i="3" s="1"/>
  <c r="K30" i="3"/>
  <c r="H2" i="3"/>
  <c r="F2" i="3"/>
  <c r="G30" i="3"/>
  <c r="I30" i="3" s="1"/>
  <c r="C2" i="3"/>
  <c r="K59" i="3"/>
  <c r="I59" i="3"/>
  <c r="I26" i="3"/>
  <c r="I25" i="3"/>
  <c r="I24" i="3"/>
  <c r="I23" i="3"/>
  <c r="I20" i="3" s="1"/>
  <c r="K15" i="3"/>
  <c r="K9" i="3" s="1"/>
  <c r="K3" i="3" s="1"/>
  <c r="I17" i="3"/>
  <c r="I16" i="3"/>
  <c r="E9" i="3"/>
  <c r="E3" i="3" s="1"/>
  <c r="E2" i="3" s="1"/>
  <c r="I13" i="3"/>
  <c r="I12" i="3"/>
  <c r="I11" i="3"/>
  <c r="I7" i="3"/>
  <c r="I6" i="3"/>
  <c r="I5" i="3"/>
  <c r="I4" i="3" s="1"/>
  <c r="I71" i="3"/>
  <c r="I70" i="3" s="1"/>
  <c r="I69" i="3" s="1"/>
  <c r="K66" i="3"/>
  <c r="K65" i="3" s="1"/>
  <c r="G66" i="3"/>
  <c r="G65" i="3" s="1"/>
  <c r="I66" i="3"/>
  <c r="I65" i="3" s="1"/>
  <c r="E66" i="3"/>
  <c r="E65" i="3" s="1"/>
  <c r="I35" i="3"/>
  <c r="I40" i="3"/>
  <c r="I38" i="3" s="1"/>
  <c r="I55" i="3"/>
  <c r="I34" i="3"/>
  <c r="I29" i="3"/>
  <c r="I28" i="3"/>
  <c r="I44" i="3"/>
  <c r="I50" i="3"/>
  <c r="I48" i="3"/>
  <c r="I42" i="3"/>
  <c r="I31" i="3"/>
  <c r="I64" i="3"/>
  <c r="I63" i="3" s="1"/>
  <c r="I57" i="3"/>
  <c r="I47" i="3"/>
  <c r="I36" i="3"/>
  <c r="I61" i="3"/>
  <c r="I54" i="3"/>
  <c r="I43" i="3"/>
  <c r="I41" i="3"/>
  <c r="I33" i="3"/>
  <c r="I58" i="3"/>
  <c r="I56" i="3"/>
  <c r="I52" i="3"/>
  <c r="I53" i="3"/>
  <c r="K45" i="3"/>
  <c r="I45" i="3"/>
  <c r="I46" i="3"/>
  <c r="I32" i="3"/>
  <c r="K2" i="3" l="1"/>
  <c r="G2" i="3"/>
  <c r="I15" i="3"/>
  <c r="I9" i="3" s="1"/>
  <c r="I3" i="3" s="1"/>
  <c r="I2" i="3" s="1"/>
  <c r="I51" i="3"/>
</calcChain>
</file>

<file path=xl/sharedStrings.xml><?xml version="1.0" encoding="utf-8"?>
<sst xmlns="http://schemas.openxmlformats.org/spreadsheetml/2006/main" count="236" uniqueCount="206">
  <si>
    <t>Programado</t>
  </si>
  <si>
    <t>Modificado</t>
  </si>
  <si>
    <t>Vigente</t>
  </si>
  <si>
    <t>Devengado</t>
  </si>
  <si>
    <t>Pensiones Provinciales</t>
  </si>
  <si>
    <t>Mantenimiento de Escuelas</t>
  </si>
  <si>
    <r>
      <rPr>
        <b/>
        <sz val="8"/>
        <rFont val="Arial"/>
        <family val="2"/>
      </rPr>
      <t>1.1.1.0.00.00.00</t>
    </r>
  </si>
  <si>
    <t>Administración Central</t>
  </si>
  <si>
    <t>1.0.00</t>
  </si>
  <si>
    <t>Tesoro Municipal</t>
  </si>
  <si>
    <t>Percibido</t>
  </si>
  <si>
    <t>Saldo</t>
  </si>
  <si>
    <t>Ingresos Tributarios</t>
  </si>
  <si>
    <t>11.0.0.00.00</t>
  </si>
  <si>
    <t>De Origen Nacional</t>
  </si>
  <si>
    <t>De Origen Provincial</t>
  </si>
  <si>
    <t>De Origen Municipal</t>
  </si>
  <si>
    <t>11.1.0.00.00</t>
  </si>
  <si>
    <t>11.1.1.00.00</t>
  </si>
  <si>
    <t xml:space="preserve">Coparticipación Federal de Impuestos Ley 23.548 </t>
  </si>
  <si>
    <t>11.2.0.00.00</t>
  </si>
  <si>
    <t>11.2.1.00.00</t>
  </si>
  <si>
    <t>Coparticipación de Impuestos Provinciales Ley N° 2.148</t>
  </si>
  <si>
    <t>11.2.2.00.00</t>
  </si>
  <si>
    <t xml:space="preserve">Impuesto Inmobiliario s/Ley N° 2.495 </t>
  </si>
  <si>
    <t>11.3.0.00.00</t>
  </si>
  <si>
    <t>11.3.1.00.00</t>
  </si>
  <si>
    <t>Impuestos</t>
  </si>
  <si>
    <t>11.3.1.01.00</t>
  </si>
  <si>
    <t xml:space="preserve">Automotores </t>
  </si>
  <si>
    <t>11.3.1.02.00</t>
  </si>
  <si>
    <t xml:space="preserve">Automotores Ejercicios Anteriores </t>
  </si>
  <si>
    <t>11.3.2.00.00</t>
  </si>
  <si>
    <t>Tasas Municipales</t>
  </si>
  <si>
    <t>11.3.2.01.00</t>
  </si>
  <si>
    <t>Servicios Retributivos</t>
  </si>
  <si>
    <t>11.3.2.03.00</t>
  </si>
  <si>
    <t xml:space="preserve">Habilitación Comercio e Industria </t>
  </si>
  <si>
    <t>11.3.2.04.00</t>
  </si>
  <si>
    <t xml:space="preserve">Inspección, Seguridad e Higiene </t>
  </si>
  <si>
    <t>11.3.2.09.00</t>
  </si>
  <si>
    <t>Servicio Red Cloacal</t>
  </si>
  <si>
    <t>11.3.2.13.00</t>
  </si>
  <si>
    <t>Ingresos Varios</t>
  </si>
  <si>
    <t>11.3.2.14.00</t>
  </si>
  <si>
    <t>Servicio de Agua Potable</t>
  </si>
  <si>
    <t>11.3.3.00.00</t>
  </si>
  <si>
    <t>Derechos</t>
  </si>
  <si>
    <t>11.3.3.03.00</t>
  </si>
  <si>
    <t xml:space="preserve">Publicidad y Propaganda </t>
  </si>
  <si>
    <t>11.3.3.05.00</t>
  </si>
  <si>
    <t>Cementerio</t>
  </si>
  <si>
    <t>11.3.3.07.00</t>
  </si>
  <si>
    <t>De Oficina</t>
  </si>
  <si>
    <t>11.3.3.08.00</t>
  </si>
  <si>
    <t>Espectáculos Públicos</t>
  </si>
  <si>
    <t>11.3.3.09.00</t>
  </si>
  <si>
    <t xml:space="preserve">Ocupación y Uso de Espacios Públicos </t>
  </si>
  <si>
    <t>11.3.3.10.00</t>
  </si>
  <si>
    <t>Convenio por ocupación de espacio aéreo</t>
  </si>
  <si>
    <t>11.3.3.12.00</t>
  </si>
  <si>
    <t xml:space="preserve">Otros Derechos </t>
  </si>
  <si>
    <t>11.3.3.13.00</t>
  </si>
  <si>
    <t>Venta Ambulante</t>
  </si>
  <si>
    <t>Licencias de Conducir</t>
  </si>
  <si>
    <t>11.4.00.00</t>
  </si>
  <si>
    <t>Contribuciones</t>
  </si>
  <si>
    <t>11.3.4.01.00</t>
  </si>
  <si>
    <t xml:space="preserve">Por mejoras </t>
  </si>
  <si>
    <t>13.0.0.00.00</t>
  </si>
  <si>
    <t>Ingresos No Tributarios</t>
  </si>
  <si>
    <t>13.4.0.00.00</t>
  </si>
  <si>
    <t>Regalías</t>
  </si>
  <si>
    <t>13.4.1.00.00</t>
  </si>
  <si>
    <t xml:space="preserve">Regalías Hidrocarburíferas </t>
  </si>
  <si>
    <t>13.9.0.00.00</t>
  </si>
  <si>
    <t xml:space="preserve">Otros Ingresos No Tributarios </t>
  </si>
  <si>
    <t>13.9.1.00.00</t>
  </si>
  <si>
    <t>Ingresos Balneario Municipal</t>
  </si>
  <si>
    <t>13.9.2.00.00</t>
  </si>
  <si>
    <t xml:space="preserve">Venta de Servicios </t>
  </si>
  <si>
    <t>13.9.3.00.00</t>
  </si>
  <si>
    <t>Ingresos Eventuales</t>
  </si>
  <si>
    <t>17.3.0.00.00</t>
  </si>
  <si>
    <t>Del Sector Público Provincial</t>
  </si>
  <si>
    <t>17.3.1.02.00</t>
  </si>
  <si>
    <t>17.3.1.06.00</t>
  </si>
  <si>
    <t>17.3.3.00.00</t>
  </si>
  <si>
    <t>Convenio Pensiones Provinciales</t>
  </si>
  <si>
    <t>17.3.4.00.00</t>
  </si>
  <si>
    <t>17.3.6.00.00</t>
  </si>
  <si>
    <t>Transferencias Ctes de la administración central provincial</t>
  </si>
  <si>
    <t>21.0.0.00.00</t>
  </si>
  <si>
    <t>Recursos propios de capital</t>
  </si>
  <si>
    <t>21.1.1.00.00</t>
  </si>
  <si>
    <t>Venta de tierras y terrenos</t>
  </si>
  <si>
    <t>22.0.0.00.00</t>
  </si>
  <si>
    <t>Transferencias de capital</t>
  </si>
  <si>
    <t>22.2.0.00.00</t>
  </si>
  <si>
    <t>22.3.0.00.00</t>
  </si>
  <si>
    <t>11.3.1.03.00</t>
  </si>
  <si>
    <t>11.3.3.11.00</t>
  </si>
  <si>
    <t>Ingresos a Determinar</t>
  </si>
  <si>
    <t>13.2.0.00.00</t>
  </si>
  <si>
    <t>Canon</t>
  </si>
  <si>
    <t>13.8.0.00.00</t>
  </si>
  <si>
    <t>13.8.1.00.00</t>
  </si>
  <si>
    <t>Percepcion IVA</t>
  </si>
  <si>
    <t>IVA Debito</t>
  </si>
  <si>
    <t>17.0.0.00.00</t>
  </si>
  <si>
    <t>Transferencias corrientes</t>
  </si>
  <si>
    <t>21.1.0.00.0</t>
  </si>
  <si>
    <t>Venta de Activos</t>
  </si>
  <si>
    <t>22.3.2.00.00</t>
  </si>
  <si>
    <t>22.3.3.00.00</t>
  </si>
  <si>
    <t>De Instituciones descentralizadas provinciales</t>
  </si>
  <si>
    <t>De instituciones de seguridad social provinciales</t>
  </si>
  <si>
    <t>3.1.00</t>
  </si>
  <si>
    <t>Ingresos Ley 2615</t>
  </si>
  <si>
    <t>17.3.1.00.00</t>
  </si>
  <si>
    <t>De la administracion central provincial</t>
  </si>
  <si>
    <t>Canon Ley N° 2615 Art.7</t>
  </si>
  <si>
    <t>3.7.00</t>
  </si>
  <si>
    <t>Transferencias Ctes Pensiones Provinciales</t>
  </si>
  <si>
    <t>3.8.00</t>
  </si>
  <si>
    <t>Ingresos Subsecretaria de Recursos Hidricos</t>
  </si>
  <si>
    <t>Ingresos Convenio Recursos Hidricos</t>
  </si>
  <si>
    <t>5.0.00</t>
  </si>
  <si>
    <t>Transferencias Internas</t>
  </si>
  <si>
    <t>22.2.2.00.00</t>
  </si>
  <si>
    <t>5.2.01</t>
  </si>
  <si>
    <t>M.E.y O.P. Subsecretaria de Obras Publicas</t>
  </si>
  <si>
    <t>Del Sector Público Nacional</t>
  </si>
  <si>
    <t>De Instituciones descentralizadas Nacionales</t>
  </si>
  <si>
    <t>Preventivo</t>
  </si>
  <si>
    <t>Compromiso</t>
  </si>
  <si>
    <t>Disponible</t>
  </si>
  <si>
    <t>Pagado</t>
  </si>
  <si>
    <t>Adeudado</t>
  </si>
  <si>
    <t>1.1.1.0.00.00.00</t>
  </si>
  <si>
    <t>Personal permanente</t>
  </si>
  <si>
    <t>Planta política</t>
  </si>
  <si>
    <t>Personal en cargo político con categoría escalafonaria retenida</t>
  </si>
  <si>
    <t>Personal con cargo político</t>
  </si>
  <si>
    <t>Bienes de consumo</t>
  </si>
  <si>
    <t xml:space="preserve">Productos alimenticios agropecuarios y forestales </t>
  </si>
  <si>
    <t>Textiles y vestuarios</t>
  </si>
  <si>
    <t>Productos de papel, cartón e impresos</t>
  </si>
  <si>
    <t xml:space="preserve">Productos de cuero y caucho </t>
  </si>
  <si>
    <t xml:space="preserve">Productos químicos, combustibles y lubricantes </t>
  </si>
  <si>
    <t xml:space="preserve">Productos de minerales no metálicos </t>
  </si>
  <si>
    <t xml:space="preserve">Productos metálicos </t>
  </si>
  <si>
    <t xml:space="preserve">Minerales </t>
  </si>
  <si>
    <t xml:space="preserve">Otros bienes de consumo </t>
  </si>
  <si>
    <t>Servicios no personales</t>
  </si>
  <si>
    <t xml:space="preserve">Servicios básicos </t>
  </si>
  <si>
    <t xml:space="preserve">Mantenimiento, reparación y limpieza </t>
  </si>
  <si>
    <t xml:space="preserve">Servicios técnicos y profesionales </t>
  </si>
  <si>
    <t xml:space="preserve">Servicios comerciales y financieros </t>
  </si>
  <si>
    <t xml:space="preserve">Servicios Públicos Municipales </t>
  </si>
  <si>
    <t xml:space="preserve">Pasajes y viáticos </t>
  </si>
  <si>
    <t>Deportes y Recreación</t>
  </si>
  <si>
    <t>Cultura y Espectáculos</t>
  </si>
  <si>
    <t>Balneario Municipal</t>
  </si>
  <si>
    <t>Sala Velatoria y Cementerio Municipal</t>
  </si>
  <si>
    <t>Otros servicios no personales</t>
  </si>
  <si>
    <t>Bienes de uso</t>
  </si>
  <si>
    <t>Construcciones</t>
  </si>
  <si>
    <t xml:space="preserve">Maquinarias y equipos </t>
  </si>
  <si>
    <t>Muebles y útiles</t>
  </si>
  <si>
    <t xml:space="preserve">Otros bienes de uso </t>
  </si>
  <si>
    <t>Transferencias</t>
  </si>
  <si>
    <t>Transferencias al sector privado para financiar gastos corrientes</t>
  </si>
  <si>
    <t xml:space="preserve">Becas </t>
  </si>
  <si>
    <t xml:space="preserve">Ayudas Sociales a Personas </t>
  </si>
  <si>
    <t>Otras Transferencias</t>
  </si>
  <si>
    <t>Transferencias al sector privado para financiar gastos de capital</t>
  </si>
  <si>
    <t>Mejoramientos Habitacionales</t>
  </si>
  <si>
    <t>Servicios de la Deuda y disminución de otros pasivos</t>
  </si>
  <si>
    <t>Amortización de la deuda</t>
  </si>
  <si>
    <t>Juicios a pagar</t>
  </si>
  <si>
    <t>Gastos en Personal</t>
  </si>
  <si>
    <t>Retribuciones de los cargos (permanente)</t>
  </si>
  <si>
    <t>Asignaciones familiares (permanente)</t>
  </si>
  <si>
    <t>Contribuciones patronales (permanente)</t>
  </si>
  <si>
    <t>Seguros riesgo del trabajo (permanente)</t>
  </si>
  <si>
    <t>Retribuciones de los cargos (polit escalaf)</t>
  </si>
  <si>
    <t>Asignaciones familiares (polit escalaf)</t>
  </si>
  <si>
    <t>Contribuciones patronales (polit escalaf)</t>
  </si>
  <si>
    <t>Seguros riesgo del trabajo (polit escalaf)</t>
  </si>
  <si>
    <t>Retribuciones de los cargos (poliítico)</t>
  </si>
  <si>
    <t>Asignaciones familiares (poliítico)</t>
  </si>
  <si>
    <t>Contribuciones patronales (poliítico)</t>
  </si>
  <si>
    <t>Seguros riesgo del trabajo (poliítico)</t>
  </si>
  <si>
    <t>Otros Servicios</t>
  </si>
  <si>
    <t>Amortización de la deuda a largo plazo</t>
  </si>
  <si>
    <t>Servicio de la deuda moneda nacional</t>
  </si>
  <si>
    <t>Disminucion de otros pasivos</t>
  </si>
  <si>
    <t>Otros Gastos</t>
  </si>
  <si>
    <t>Disminucion del patrimonio</t>
  </si>
  <si>
    <t>AREA Proveedores</t>
  </si>
  <si>
    <t>AREA Oficios Judiciales</t>
  </si>
  <si>
    <t>Gastos Figurativos</t>
  </si>
  <si>
    <t>Credito Fiscal 21%</t>
  </si>
  <si>
    <t>Credito Fiscal</t>
  </si>
  <si>
    <t>Impuestos, derechos y tasas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</si>
</sst>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&quot;$&quot;\ * #,##0.00_ ;_ &quot;$&quot;\ * \-#,##0.00_ ;_ &quot;$&quot;\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6D6D6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1" applyFont="1"/>
    <xf numFmtId="0" fontId="0" fillId="0" borderId="1" xfId="0" applyBorder="1"/>
    <xf numFmtId="0" fontId="0" fillId="0" borderId="2" xfId="0" applyBorder="1"/>
    <xf numFmtId="164" fontId="0" fillId="0" borderId="2" xfId="1" applyFont="1" applyBorder="1" applyAlignment="1">
      <alignment horizontal="center" vertical="center"/>
    </xf>
    <xf numFmtId="0" fontId="2" fillId="2" borderId="3" xfId="0" applyFont="1" applyFill="1" applyBorder="1" applyAlignment="1">
      <alignment vertical="top" wrapText="1"/>
    </xf>
    <xf numFmtId="164" fontId="0" fillId="0" borderId="2" xfId="1" applyFont="1" applyBorder="1"/>
    <xf numFmtId="164" fontId="2" fillId="2" borderId="3" xfId="1" applyFont="1" applyFill="1" applyBorder="1" applyAlignment="1">
      <alignment vertical="top" wrapText="1"/>
    </xf>
    <xf numFmtId="164" fontId="0" fillId="0" borderId="0" xfId="1" applyFont="1" applyFill="1" applyBorder="1" applyAlignment="1">
      <alignment horizontal="left" vertical="top"/>
    </xf>
    <xf numFmtId="0" fontId="3" fillId="0" borderId="0" xfId="0" applyFont="1"/>
    <xf numFmtId="0" fontId="3" fillId="3" borderId="0" xfId="0" applyFont="1" applyFill="1"/>
    <xf numFmtId="164" fontId="3" fillId="3" borderId="0" xfId="1" applyFont="1" applyFill="1"/>
    <xf numFmtId="0" fontId="0" fillId="0" borderId="0" xfId="0" applyFont="1"/>
    <xf numFmtId="164" fontId="1" fillId="0" borderId="0" xfId="1" applyFont="1"/>
    <xf numFmtId="164" fontId="3" fillId="0" borderId="0" xfId="1" applyFont="1"/>
    <xf numFmtId="164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abSelected="1" topLeftCell="A34" workbookViewId="0">
      <selection activeCell="A2" sqref="A2"/>
    </sheetView>
  </sheetViews>
  <sheetFormatPr baseColWidth="10" defaultRowHeight="14.5" x14ac:dyDescent="0.35"/>
  <cols>
    <col min="1" max="1" width="12.1796875" bestFit="1" customWidth="1"/>
    <col min="2" max="2" width="53.26953125" bestFit="1" customWidth="1"/>
    <col min="3" max="3" width="16.1796875" style="1" bestFit="1" customWidth="1"/>
    <col min="4" max="4" width="11.81640625" style="1" bestFit="1" customWidth="1"/>
    <col min="5" max="5" width="16.1796875" style="1" bestFit="1" customWidth="1"/>
    <col min="6" max="6" width="11.453125" style="1"/>
    <col min="7" max="7" width="16.1796875" style="1" bestFit="1" customWidth="1"/>
    <col min="8" max="8" width="16.81640625" style="1" bestFit="1" customWidth="1"/>
  </cols>
  <sheetData>
    <row r="1" spans="1:8" ht="15" thickBot="1" x14ac:dyDescent="0.4">
      <c r="A1" s="2"/>
      <c r="B1" s="3"/>
      <c r="C1" s="6" t="s">
        <v>0</v>
      </c>
      <c r="D1" s="4" t="s">
        <v>1</v>
      </c>
      <c r="E1" s="4" t="s">
        <v>2</v>
      </c>
      <c r="F1" s="4" t="s">
        <v>3</v>
      </c>
      <c r="G1" s="4" t="s">
        <v>10</v>
      </c>
      <c r="H1" s="4" t="s">
        <v>11</v>
      </c>
    </row>
    <row r="2" spans="1:8" x14ac:dyDescent="0.35">
      <c r="A2" s="5" t="s">
        <v>6</v>
      </c>
      <c r="B2" s="5" t="s">
        <v>7</v>
      </c>
      <c r="C2" s="7">
        <f t="shared" ref="C2:H2" si="0">+C4+C34+C44+C60+C73+C47+C50+C55+C65+C69</f>
        <v>266508000</v>
      </c>
      <c r="D2" s="7">
        <f t="shared" si="0"/>
        <v>0</v>
      </c>
      <c r="E2" s="7">
        <f t="shared" si="0"/>
        <v>266508000</v>
      </c>
      <c r="F2" s="7">
        <f t="shared" si="0"/>
        <v>0</v>
      </c>
      <c r="G2" s="7">
        <f t="shared" si="0"/>
        <v>256958095.34999999</v>
      </c>
      <c r="H2" s="7">
        <f t="shared" si="0"/>
        <v>-256958095.34999999</v>
      </c>
    </row>
    <row r="3" spans="1:8" x14ac:dyDescent="0.35">
      <c r="A3" t="s">
        <v>8</v>
      </c>
      <c r="B3" t="s">
        <v>9</v>
      </c>
    </row>
    <row r="4" spans="1:8" x14ac:dyDescent="0.35">
      <c r="A4" t="s">
        <v>13</v>
      </c>
      <c r="B4" t="s">
        <v>12</v>
      </c>
      <c r="C4" s="8">
        <v>142135000</v>
      </c>
      <c r="D4" s="1">
        <v>0</v>
      </c>
      <c r="E4" s="1">
        <v>142135000</v>
      </c>
      <c r="F4" s="1">
        <v>0</v>
      </c>
      <c r="G4" s="1">
        <v>118487045.75</v>
      </c>
      <c r="H4" s="1">
        <v>-118487045.75</v>
      </c>
    </row>
    <row r="5" spans="1:8" x14ac:dyDescent="0.35">
      <c r="A5" s="9" t="s">
        <v>17</v>
      </c>
      <c r="B5" s="9" t="s">
        <v>14</v>
      </c>
      <c r="C5" s="1">
        <v>52000000</v>
      </c>
      <c r="D5" s="1">
        <v>0</v>
      </c>
      <c r="E5" s="1">
        <f>+C5</f>
        <v>52000000</v>
      </c>
      <c r="F5" s="1">
        <v>0</v>
      </c>
      <c r="G5" s="1">
        <v>41353703.189999998</v>
      </c>
      <c r="H5" s="1">
        <f>+G5*-1</f>
        <v>-41353703.189999998</v>
      </c>
    </row>
    <row r="6" spans="1:8" x14ac:dyDescent="0.35">
      <c r="A6" t="s">
        <v>18</v>
      </c>
      <c r="B6" t="s">
        <v>19</v>
      </c>
      <c r="C6" s="1">
        <f>+C5</f>
        <v>52000000</v>
      </c>
      <c r="D6" s="1">
        <v>0</v>
      </c>
      <c r="E6" s="1">
        <f>+C6</f>
        <v>52000000</v>
      </c>
      <c r="F6" s="1">
        <v>0</v>
      </c>
      <c r="H6" s="1">
        <f t="shared" ref="H6:H46" si="1">+G6*-1</f>
        <v>0</v>
      </c>
    </row>
    <row r="7" spans="1:8" x14ac:dyDescent="0.35">
      <c r="A7" s="9" t="s">
        <v>20</v>
      </c>
      <c r="B7" s="9" t="s">
        <v>15</v>
      </c>
      <c r="C7" s="1">
        <v>84700000</v>
      </c>
      <c r="D7" s="1">
        <v>0</v>
      </c>
      <c r="E7" s="1">
        <f>+C7</f>
        <v>84700000</v>
      </c>
      <c r="F7" s="1">
        <v>0</v>
      </c>
      <c r="G7" s="1">
        <v>69141893.920000002</v>
      </c>
      <c r="H7" s="1">
        <f t="shared" si="1"/>
        <v>-69141893.920000002</v>
      </c>
    </row>
    <row r="8" spans="1:8" x14ac:dyDescent="0.35">
      <c r="A8" t="s">
        <v>21</v>
      </c>
      <c r="B8" t="s">
        <v>22</v>
      </c>
      <c r="C8" s="1">
        <v>83000000</v>
      </c>
      <c r="D8" s="1">
        <v>0</v>
      </c>
      <c r="E8" s="1">
        <f t="shared" ref="E8:E45" si="2">+C8</f>
        <v>83000000</v>
      </c>
      <c r="F8" s="1">
        <v>0</v>
      </c>
      <c r="G8" s="1">
        <v>69141893.920000002</v>
      </c>
      <c r="H8" s="1">
        <f t="shared" si="1"/>
        <v>-69141893.920000002</v>
      </c>
    </row>
    <row r="9" spans="1:8" x14ac:dyDescent="0.35">
      <c r="A9" t="s">
        <v>23</v>
      </c>
      <c r="B9" t="s">
        <v>24</v>
      </c>
      <c r="C9" s="1">
        <v>1700000</v>
      </c>
      <c r="D9" s="1">
        <v>0</v>
      </c>
      <c r="E9" s="1">
        <f t="shared" si="2"/>
        <v>1700000</v>
      </c>
      <c r="F9" s="1">
        <v>0</v>
      </c>
      <c r="G9" s="1">
        <v>0</v>
      </c>
      <c r="H9" s="1">
        <f t="shared" si="1"/>
        <v>0</v>
      </c>
    </row>
    <row r="10" spans="1:8" x14ac:dyDescent="0.35">
      <c r="A10" s="9" t="s">
        <v>25</v>
      </c>
      <c r="B10" s="9" t="s">
        <v>16</v>
      </c>
      <c r="C10" s="1">
        <v>5435000</v>
      </c>
      <c r="D10" s="1">
        <v>0</v>
      </c>
      <c r="E10" s="1">
        <f t="shared" si="2"/>
        <v>5435000</v>
      </c>
      <c r="F10" s="1">
        <v>0</v>
      </c>
      <c r="G10" s="1">
        <v>7991448.6399999997</v>
      </c>
      <c r="H10" s="1">
        <f t="shared" si="1"/>
        <v>-7991448.6399999997</v>
      </c>
    </row>
    <row r="11" spans="1:8" x14ac:dyDescent="0.35">
      <c r="A11" t="s">
        <v>26</v>
      </c>
      <c r="B11" t="s">
        <v>27</v>
      </c>
      <c r="C11" s="1">
        <v>2950000</v>
      </c>
      <c r="D11" s="1">
        <v>0</v>
      </c>
      <c r="E11" s="1">
        <f t="shared" si="2"/>
        <v>2950000</v>
      </c>
      <c r="F11" s="1">
        <v>0</v>
      </c>
      <c r="G11" s="1">
        <v>4818009.12</v>
      </c>
      <c r="H11" s="1">
        <f t="shared" si="1"/>
        <v>-4818009.12</v>
      </c>
    </row>
    <row r="12" spans="1:8" x14ac:dyDescent="0.35">
      <c r="A12" t="s">
        <v>28</v>
      </c>
      <c r="B12" t="s">
        <v>29</v>
      </c>
      <c r="C12" s="1">
        <v>2800000</v>
      </c>
      <c r="D12" s="1">
        <v>0</v>
      </c>
      <c r="E12" s="1">
        <f t="shared" si="2"/>
        <v>2800000</v>
      </c>
      <c r="F12" s="1">
        <v>0</v>
      </c>
      <c r="G12" s="1">
        <v>4609704.72</v>
      </c>
      <c r="H12" s="1">
        <f t="shared" si="1"/>
        <v>-4609704.72</v>
      </c>
    </row>
    <row r="13" spans="1:8" x14ac:dyDescent="0.35">
      <c r="A13" t="s">
        <v>30</v>
      </c>
      <c r="B13" t="s">
        <v>31</v>
      </c>
      <c r="C13" s="1">
        <v>150000</v>
      </c>
      <c r="D13" s="1">
        <v>0</v>
      </c>
      <c r="E13" s="1">
        <f t="shared" si="2"/>
        <v>150000</v>
      </c>
      <c r="F13" s="1">
        <v>0</v>
      </c>
      <c r="G13" s="1">
        <v>3554.4</v>
      </c>
      <c r="H13" s="1">
        <f t="shared" si="1"/>
        <v>-3554.4</v>
      </c>
    </row>
    <row r="14" spans="1:8" x14ac:dyDescent="0.35">
      <c r="A14" t="s">
        <v>100</v>
      </c>
      <c r="B14" t="s">
        <v>64</v>
      </c>
      <c r="C14" s="1">
        <v>0</v>
      </c>
      <c r="D14" s="1">
        <v>0</v>
      </c>
      <c r="E14" s="1">
        <v>0</v>
      </c>
      <c r="F14" s="1">
        <v>0</v>
      </c>
      <c r="G14" s="1">
        <v>204750</v>
      </c>
      <c r="H14" s="1">
        <v>-204750</v>
      </c>
    </row>
    <row r="15" spans="1:8" x14ac:dyDescent="0.35">
      <c r="A15" t="s">
        <v>32</v>
      </c>
      <c r="B15" t="s">
        <v>33</v>
      </c>
      <c r="C15" s="1">
        <v>990000</v>
      </c>
      <c r="D15" s="1">
        <v>0</v>
      </c>
      <c r="E15" s="1">
        <f t="shared" si="2"/>
        <v>990000</v>
      </c>
      <c r="F15" s="1">
        <v>0</v>
      </c>
      <c r="G15" s="1">
        <v>2871996.52</v>
      </c>
      <c r="H15" s="1">
        <f t="shared" si="1"/>
        <v>-2871996.52</v>
      </c>
    </row>
    <row r="16" spans="1:8" x14ac:dyDescent="0.35">
      <c r="A16" t="s">
        <v>34</v>
      </c>
      <c r="B16" t="s">
        <v>35</v>
      </c>
      <c r="C16" s="1">
        <v>620000</v>
      </c>
      <c r="D16" s="1">
        <v>0</v>
      </c>
      <c r="E16" s="1">
        <f t="shared" si="2"/>
        <v>620000</v>
      </c>
      <c r="F16" s="1">
        <v>0</v>
      </c>
      <c r="H16" s="1">
        <f t="shared" si="1"/>
        <v>0</v>
      </c>
    </row>
    <row r="17" spans="1:8" x14ac:dyDescent="0.35">
      <c r="A17" t="s">
        <v>36</v>
      </c>
      <c r="B17" t="s">
        <v>37</v>
      </c>
      <c r="C17" s="1">
        <v>120000</v>
      </c>
      <c r="D17" s="1">
        <v>0</v>
      </c>
      <c r="E17" s="1">
        <f t="shared" si="2"/>
        <v>120000</v>
      </c>
      <c r="F17" s="1">
        <v>0</v>
      </c>
      <c r="G17" s="1">
        <v>154235</v>
      </c>
      <c r="H17" s="1">
        <f t="shared" si="1"/>
        <v>-154235</v>
      </c>
    </row>
    <row r="18" spans="1:8" x14ac:dyDescent="0.35">
      <c r="A18" t="s">
        <v>38</v>
      </c>
      <c r="B18" t="s">
        <v>39</v>
      </c>
      <c r="C18" s="1">
        <v>250000</v>
      </c>
      <c r="D18" s="1">
        <v>0</v>
      </c>
      <c r="E18" s="1">
        <f t="shared" si="2"/>
        <v>250000</v>
      </c>
      <c r="F18" s="1">
        <v>0</v>
      </c>
      <c r="G18" s="1">
        <v>192844</v>
      </c>
      <c r="H18" s="1">
        <f t="shared" si="1"/>
        <v>-192844</v>
      </c>
    </row>
    <row r="19" spans="1:8" x14ac:dyDescent="0.35">
      <c r="A19" t="s">
        <v>40</v>
      </c>
      <c r="B19" t="s">
        <v>41</v>
      </c>
      <c r="C19" s="1">
        <v>0</v>
      </c>
      <c r="D19" s="1">
        <v>0</v>
      </c>
      <c r="E19" s="1">
        <f t="shared" si="2"/>
        <v>0</v>
      </c>
      <c r="F19" s="1">
        <v>0</v>
      </c>
      <c r="G19" s="1">
        <v>212285.82</v>
      </c>
      <c r="H19" s="1">
        <f t="shared" si="1"/>
        <v>-212285.82</v>
      </c>
    </row>
    <row r="20" spans="1:8" x14ac:dyDescent="0.35">
      <c r="A20" t="s">
        <v>42</v>
      </c>
      <c r="B20" t="s">
        <v>43</v>
      </c>
      <c r="C20" s="1">
        <v>0</v>
      </c>
      <c r="D20" s="1">
        <v>0</v>
      </c>
      <c r="E20" s="1">
        <f t="shared" si="2"/>
        <v>0</v>
      </c>
      <c r="F20" s="1">
        <v>0</v>
      </c>
      <c r="G20" s="1">
        <v>15541.71</v>
      </c>
      <c r="H20" s="1">
        <f t="shared" si="1"/>
        <v>-15541.71</v>
      </c>
    </row>
    <row r="21" spans="1:8" x14ac:dyDescent="0.35">
      <c r="A21" t="s">
        <v>44</v>
      </c>
      <c r="B21" t="s">
        <v>45</v>
      </c>
      <c r="C21" s="1">
        <v>0</v>
      </c>
      <c r="D21" s="1">
        <v>0</v>
      </c>
      <c r="E21" s="1">
        <f t="shared" si="2"/>
        <v>0</v>
      </c>
      <c r="F21" s="1">
        <v>0</v>
      </c>
      <c r="G21" s="1">
        <v>1340918.3799999999</v>
      </c>
      <c r="H21" s="1">
        <f t="shared" si="1"/>
        <v>-1340918.3799999999</v>
      </c>
    </row>
    <row r="22" spans="1:8" x14ac:dyDescent="0.35">
      <c r="A22" t="s">
        <v>46</v>
      </c>
      <c r="B22" t="s">
        <v>47</v>
      </c>
      <c r="C22" s="1">
        <v>1420000</v>
      </c>
      <c r="D22" s="1">
        <v>0</v>
      </c>
      <c r="E22" s="1">
        <f t="shared" si="2"/>
        <v>1420000</v>
      </c>
      <c r="F22" s="1">
        <v>0</v>
      </c>
      <c r="G22" s="1">
        <v>301443</v>
      </c>
      <c r="H22" s="1">
        <f t="shared" si="1"/>
        <v>-301443</v>
      </c>
    </row>
    <row r="23" spans="1:8" x14ac:dyDescent="0.35">
      <c r="A23" t="s">
        <v>48</v>
      </c>
      <c r="B23" t="s">
        <v>49</v>
      </c>
      <c r="C23" s="1">
        <v>30000</v>
      </c>
      <c r="D23" s="1">
        <v>0</v>
      </c>
      <c r="E23" s="1">
        <f t="shared" si="2"/>
        <v>30000</v>
      </c>
      <c r="F23" s="1">
        <v>0</v>
      </c>
      <c r="G23" s="1">
        <v>0</v>
      </c>
      <c r="H23" s="1">
        <f t="shared" si="1"/>
        <v>0</v>
      </c>
    </row>
    <row r="24" spans="1:8" x14ac:dyDescent="0.35">
      <c r="A24" t="s">
        <v>50</v>
      </c>
      <c r="B24" t="s">
        <v>51</v>
      </c>
      <c r="C24" s="1">
        <v>80000</v>
      </c>
      <c r="D24" s="1">
        <v>0</v>
      </c>
      <c r="E24" s="1">
        <f t="shared" si="2"/>
        <v>80000</v>
      </c>
      <c r="F24" s="1">
        <v>0</v>
      </c>
      <c r="G24" s="1">
        <v>182234</v>
      </c>
      <c r="H24" s="1">
        <f t="shared" si="1"/>
        <v>-182234</v>
      </c>
    </row>
    <row r="25" spans="1:8" x14ac:dyDescent="0.35">
      <c r="A25" t="s">
        <v>52</v>
      </c>
      <c r="B25" t="s">
        <v>53</v>
      </c>
      <c r="C25" s="1">
        <v>280000</v>
      </c>
      <c r="D25" s="1">
        <v>0</v>
      </c>
      <c r="E25" s="1">
        <f t="shared" si="2"/>
        <v>280000</v>
      </c>
      <c r="F25" s="1">
        <v>0</v>
      </c>
      <c r="G25" s="1">
        <v>90199</v>
      </c>
      <c r="H25" s="1">
        <f t="shared" si="1"/>
        <v>-90199</v>
      </c>
    </row>
    <row r="26" spans="1:8" x14ac:dyDescent="0.35">
      <c r="A26" t="s">
        <v>54</v>
      </c>
      <c r="B26" t="s">
        <v>55</v>
      </c>
      <c r="C26" s="1">
        <v>250000</v>
      </c>
      <c r="D26" s="1">
        <v>0</v>
      </c>
      <c r="E26" s="1">
        <f t="shared" si="2"/>
        <v>250000</v>
      </c>
      <c r="F26" s="1">
        <v>0</v>
      </c>
      <c r="G26" s="1">
        <v>0</v>
      </c>
      <c r="H26" s="1">
        <f t="shared" si="1"/>
        <v>0</v>
      </c>
    </row>
    <row r="27" spans="1:8" x14ac:dyDescent="0.35">
      <c r="A27" t="s">
        <v>56</v>
      </c>
      <c r="B27" t="s">
        <v>57</v>
      </c>
      <c r="C27" s="1">
        <v>350000</v>
      </c>
      <c r="D27" s="1">
        <v>0</v>
      </c>
      <c r="E27" s="1">
        <f t="shared" si="2"/>
        <v>350000</v>
      </c>
      <c r="F27" s="1">
        <v>0</v>
      </c>
      <c r="G27" s="1">
        <v>0</v>
      </c>
      <c r="H27" s="1">
        <f t="shared" si="1"/>
        <v>0</v>
      </c>
    </row>
    <row r="28" spans="1:8" x14ac:dyDescent="0.35">
      <c r="A28" t="s">
        <v>58</v>
      </c>
      <c r="B28" t="s">
        <v>59</v>
      </c>
      <c r="C28" s="1">
        <v>80000</v>
      </c>
      <c r="D28" s="1">
        <v>0</v>
      </c>
      <c r="E28" s="1">
        <f t="shared" si="2"/>
        <v>80000</v>
      </c>
      <c r="F28" s="1">
        <v>0</v>
      </c>
      <c r="G28" s="1">
        <v>0</v>
      </c>
      <c r="H28" s="1">
        <f t="shared" si="1"/>
        <v>0</v>
      </c>
    </row>
    <row r="29" spans="1:8" x14ac:dyDescent="0.35">
      <c r="A29" t="s">
        <v>101</v>
      </c>
      <c r="B29" t="s">
        <v>102</v>
      </c>
      <c r="C29" s="1">
        <v>200000</v>
      </c>
      <c r="D29" s="1">
        <v>0</v>
      </c>
      <c r="E29" s="1">
        <f>+C29</f>
        <v>200000</v>
      </c>
      <c r="F29" s="1">
        <v>0</v>
      </c>
      <c r="G29" s="1">
        <v>0</v>
      </c>
      <c r="H29" s="1">
        <v>0</v>
      </c>
    </row>
    <row r="30" spans="1:8" x14ac:dyDescent="0.35">
      <c r="A30" t="s">
        <v>60</v>
      </c>
      <c r="B30" t="s">
        <v>61</v>
      </c>
      <c r="C30" s="1">
        <v>150000</v>
      </c>
      <c r="D30" s="1">
        <v>0</v>
      </c>
      <c r="E30" s="1">
        <f t="shared" si="2"/>
        <v>150000</v>
      </c>
      <c r="F30" s="1">
        <v>0</v>
      </c>
      <c r="G30" s="1">
        <v>0</v>
      </c>
      <c r="H30" s="1">
        <f t="shared" si="1"/>
        <v>0</v>
      </c>
    </row>
    <row r="31" spans="1:8" x14ac:dyDescent="0.35">
      <c r="A31" t="s">
        <v>62</v>
      </c>
      <c r="B31" t="s">
        <v>63</v>
      </c>
      <c r="C31" s="1">
        <v>0</v>
      </c>
      <c r="D31" s="1">
        <v>0</v>
      </c>
      <c r="E31" s="1">
        <v>0</v>
      </c>
      <c r="F31" s="1">
        <v>0</v>
      </c>
      <c r="G31" s="1">
        <v>29010</v>
      </c>
      <c r="H31" s="1">
        <f>+G31*-1</f>
        <v>-29010</v>
      </c>
    </row>
    <row r="32" spans="1:8" x14ac:dyDescent="0.35">
      <c r="A32" s="9" t="s">
        <v>65</v>
      </c>
      <c r="B32" s="9" t="s">
        <v>66</v>
      </c>
      <c r="C32" s="1">
        <v>75000</v>
      </c>
      <c r="D32" s="1">
        <v>0</v>
      </c>
      <c r="E32" s="1">
        <f t="shared" si="2"/>
        <v>75000</v>
      </c>
      <c r="F32" s="1">
        <v>0</v>
      </c>
      <c r="G32" s="1">
        <v>0</v>
      </c>
      <c r="H32" s="1">
        <f t="shared" si="1"/>
        <v>0</v>
      </c>
    </row>
    <row r="33" spans="1:8" x14ac:dyDescent="0.35">
      <c r="A33" t="s">
        <v>67</v>
      </c>
      <c r="B33" t="s">
        <v>68</v>
      </c>
      <c r="C33" s="1">
        <f>+C32</f>
        <v>75000</v>
      </c>
      <c r="D33" s="1">
        <v>0</v>
      </c>
      <c r="E33" s="1">
        <f t="shared" si="2"/>
        <v>75000</v>
      </c>
      <c r="F33" s="1">
        <v>0</v>
      </c>
      <c r="G33" s="1">
        <v>0</v>
      </c>
      <c r="H33" s="1">
        <f t="shared" si="1"/>
        <v>0</v>
      </c>
    </row>
    <row r="34" spans="1:8" x14ac:dyDescent="0.35">
      <c r="A34" s="9" t="s">
        <v>69</v>
      </c>
      <c r="B34" s="9" t="s">
        <v>70</v>
      </c>
      <c r="C34" s="1">
        <v>87525000</v>
      </c>
      <c r="D34" s="1">
        <v>0</v>
      </c>
      <c r="E34" s="1">
        <f t="shared" si="2"/>
        <v>87525000</v>
      </c>
      <c r="F34" s="1">
        <v>0</v>
      </c>
      <c r="G34" s="1">
        <v>66830658.340000004</v>
      </c>
      <c r="H34" s="1">
        <f t="shared" si="1"/>
        <v>-66830658.340000004</v>
      </c>
    </row>
    <row r="35" spans="1:8" x14ac:dyDescent="0.35">
      <c r="A35" t="s">
        <v>103</v>
      </c>
      <c r="B35" t="s">
        <v>104</v>
      </c>
      <c r="C35" s="1">
        <v>3900000</v>
      </c>
      <c r="D35" s="1">
        <v>0</v>
      </c>
      <c r="E35" s="1">
        <f>+C35</f>
        <v>3900000</v>
      </c>
      <c r="F35" s="1">
        <v>0</v>
      </c>
      <c r="G35" s="1">
        <v>0</v>
      </c>
      <c r="H35" s="1">
        <v>0</v>
      </c>
    </row>
    <row r="36" spans="1:8" x14ac:dyDescent="0.35">
      <c r="A36" t="s">
        <v>71</v>
      </c>
      <c r="B36" t="s">
        <v>72</v>
      </c>
      <c r="C36" s="1">
        <v>81000000</v>
      </c>
      <c r="D36" s="1">
        <v>0</v>
      </c>
      <c r="E36" s="1">
        <f t="shared" si="2"/>
        <v>81000000</v>
      </c>
      <c r="F36" s="1">
        <v>0</v>
      </c>
      <c r="G36" s="1">
        <v>64864430.460000001</v>
      </c>
      <c r="H36" s="1">
        <f t="shared" si="1"/>
        <v>-64864430.460000001</v>
      </c>
    </row>
    <row r="37" spans="1:8" x14ac:dyDescent="0.35">
      <c r="A37" t="s">
        <v>73</v>
      </c>
      <c r="B37" t="s">
        <v>74</v>
      </c>
      <c r="C37" s="1">
        <v>81000000</v>
      </c>
      <c r="D37" s="1">
        <v>0</v>
      </c>
      <c r="E37" s="1">
        <f t="shared" si="2"/>
        <v>81000000</v>
      </c>
      <c r="F37" s="1">
        <v>0</v>
      </c>
      <c r="G37" s="1">
        <v>64864430.460000001</v>
      </c>
      <c r="H37" s="1">
        <f t="shared" si="1"/>
        <v>-64864430.460000001</v>
      </c>
    </row>
    <row r="38" spans="1:8" x14ac:dyDescent="0.35">
      <c r="A38" t="s">
        <v>105</v>
      </c>
      <c r="B38" t="s">
        <v>107</v>
      </c>
      <c r="C38" s="1">
        <v>0</v>
      </c>
      <c r="D38" s="1">
        <v>0</v>
      </c>
      <c r="E38" s="1">
        <v>0</v>
      </c>
      <c r="F38" s="1">
        <v>0</v>
      </c>
      <c r="G38" s="1">
        <v>152786.88</v>
      </c>
      <c r="H38" s="1">
        <f>+G38*-1</f>
        <v>-152786.88</v>
      </c>
    </row>
    <row r="39" spans="1:8" x14ac:dyDescent="0.35">
      <c r="A39" t="s">
        <v>106</v>
      </c>
      <c r="B39" t="s">
        <v>108</v>
      </c>
      <c r="C39" s="1">
        <v>0</v>
      </c>
      <c r="D39" s="1">
        <v>0</v>
      </c>
      <c r="E39" s="1">
        <v>0</v>
      </c>
      <c r="F39" s="1">
        <v>0</v>
      </c>
      <c r="G39" s="1">
        <v>152786.88</v>
      </c>
      <c r="H39" s="1">
        <f>+G39*-1</f>
        <v>-152786.88</v>
      </c>
    </row>
    <row r="40" spans="1:8" x14ac:dyDescent="0.35">
      <c r="A40" t="s">
        <v>75</v>
      </c>
      <c r="B40" t="s">
        <v>76</v>
      </c>
      <c r="C40" s="1">
        <v>2625000</v>
      </c>
      <c r="D40" s="1">
        <v>0</v>
      </c>
      <c r="E40" s="1">
        <f t="shared" si="2"/>
        <v>2625000</v>
      </c>
      <c r="F40" s="1">
        <v>0</v>
      </c>
      <c r="G40" s="1">
        <v>1813441</v>
      </c>
      <c r="H40" s="1">
        <f t="shared" si="1"/>
        <v>-1813441</v>
      </c>
    </row>
    <row r="41" spans="1:8" x14ac:dyDescent="0.35">
      <c r="A41" t="s">
        <v>77</v>
      </c>
      <c r="B41" t="s">
        <v>78</v>
      </c>
      <c r="C41" s="1">
        <v>2500000</v>
      </c>
      <c r="D41" s="1">
        <v>0</v>
      </c>
      <c r="E41" s="1">
        <f t="shared" si="2"/>
        <v>2500000</v>
      </c>
      <c r="F41" s="1">
        <v>0</v>
      </c>
      <c r="G41" s="1">
        <v>1813441</v>
      </c>
      <c r="H41" s="1">
        <f t="shared" si="1"/>
        <v>-1813441</v>
      </c>
    </row>
    <row r="42" spans="1:8" x14ac:dyDescent="0.35">
      <c r="A42" t="s">
        <v>79</v>
      </c>
      <c r="B42" t="s">
        <v>80</v>
      </c>
      <c r="C42" s="1">
        <v>50000</v>
      </c>
      <c r="D42" s="1">
        <v>0</v>
      </c>
      <c r="E42" s="1">
        <f t="shared" si="2"/>
        <v>50000</v>
      </c>
      <c r="F42" s="1">
        <v>0</v>
      </c>
      <c r="G42" s="1">
        <v>0</v>
      </c>
      <c r="H42" s="1">
        <f t="shared" si="1"/>
        <v>0</v>
      </c>
    </row>
    <row r="43" spans="1:8" x14ac:dyDescent="0.35">
      <c r="A43" t="s">
        <v>81</v>
      </c>
      <c r="B43" t="s">
        <v>82</v>
      </c>
      <c r="C43" s="1">
        <v>75000</v>
      </c>
      <c r="D43" s="1">
        <v>0</v>
      </c>
      <c r="E43" s="1">
        <f t="shared" si="2"/>
        <v>75000</v>
      </c>
      <c r="F43" s="1">
        <v>0</v>
      </c>
      <c r="G43" s="1">
        <v>0</v>
      </c>
      <c r="H43" s="1">
        <f t="shared" si="1"/>
        <v>0</v>
      </c>
    </row>
    <row r="44" spans="1:8" x14ac:dyDescent="0.35">
      <c r="A44" s="9" t="s">
        <v>109</v>
      </c>
      <c r="B44" s="9" t="s">
        <v>110</v>
      </c>
      <c r="C44" s="1">
        <v>36000000</v>
      </c>
      <c r="D44" s="1">
        <v>0</v>
      </c>
      <c r="E44" s="1">
        <f t="shared" si="2"/>
        <v>36000000</v>
      </c>
      <c r="F44" s="1">
        <v>0</v>
      </c>
      <c r="G44" s="1">
        <v>60835458.310000002</v>
      </c>
      <c r="H44" s="1">
        <f t="shared" si="1"/>
        <v>-60835458.310000002</v>
      </c>
    </row>
    <row r="45" spans="1:8" x14ac:dyDescent="0.35">
      <c r="A45" t="s">
        <v>83</v>
      </c>
      <c r="B45" t="s">
        <v>84</v>
      </c>
      <c r="C45" s="1">
        <v>36000000</v>
      </c>
      <c r="D45" s="1">
        <v>0</v>
      </c>
      <c r="E45" s="1">
        <f t="shared" si="2"/>
        <v>36000000</v>
      </c>
      <c r="F45" s="1">
        <v>0</v>
      </c>
      <c r="G45" s="1">
        <v>60835458.310000002</v>
      </c>
      <c r="H45" s="1">
        <f t="shared" si="1"/>
        <v>-60835458.310000002</v>
      </c>
    </row>
    <row r="46" spans="1:8" x14ac:dyDescent="0.35">
      <c r="A46" t="s">
        <v>90</v>
      </c>
      <c r="B46" t="s">
        <v>91</v>
      </c>
      <c r="C46" s="1">
        <v>36000000</v>
      </c>
      <c r="D46" s="1">
        <v>0</v>
      </c>
      <c r="E46" s="1">
        <f t="shared" ref="E46" si="3">+C46</f>
        <v>36000000</v>
      </c>
      <c r="F46" s="1">
        <v>0</v>
      </c>
      <c r="G46" s="1">
        <v>60835458.310000002</v>
      </c>
      <c r="H46" s="1">
        <f t="shared" si="1"/>
        <v>-60835458.310000002</v>
      </c>
    </row>
    <row r="47" spans="1:8" x14ac:dyDescent="0.35">
      <c r="A47" s="9" t="s">
        <v>92</v>
      </c>
      <c r="B47" s="9" t="s">
        <v>93</v>
      </c>
      <c r="C47" s="1">
        <v>0</v>
      </c>
      <c r="D47" s="1">
        <v>0</v>
      </c>
      <c r="E47" s="1">
        <f>+C47</f>
        <v>0</v>
      </c>
      <c r="F47" s="1">
        <v>0</v>
      </c>
      <c r="G47" s="1">
        <v>19980</v>
      </c>
      <c r="H47" s="1">
        <f t="shared" ref="H47:H52" si="4">+G47*-1</f>
        <v>-19980</v>
      </c>
    </row>
    <row r="48" spans="1:8" x14ac:dyDescent="0.35">
      <c r="A48" t="s">
        <v>111</v>
      </c>
      <c r="B48" t="s">
        <v>112</v>
      </c>
      <c r="C48" s="1">
        <v>0</v>
      </c>
      <c r="D48" s="1">
        <v>0</v>
      </c>
      <c r="E48" s="1">
        <f>+C48</f>
        <v>0</v>
      </c>
      <c r="F48" s="1">
        <v>0</v>
      </c>
      <c r="G48" s="1">
        <v>19980</v>
      </c>
      <c r="H48" s="1">
        <f t="shared" si="4"/>
        <v>-19980</v>
      </c>
    </row>
    <row r="49" spans="1:8" x14ac:dyDescent="0.35">
      <c r="A49" t="s">
        <v>94</v>
      </c>
      <c r="B49" t="s">
        <v>95</v>
      </c>
      <c r="C49" s="1">
        <v>0</v>
      </c>
      <c r="D49" s="1">
        <v>0</v>
      </c>
      <c r="E49" s="1">
        <f>+C49</f>
        <v>0</v>
      </c>
      <c r="F49" s="1">
        <v>0</v>
      </c>
      <c r="G49" s="1">
        <v>19980</v>
      </c>
      <c r="H49" s="1">
        <f t="shared" si="4"/>
        <v>-19980</v>
      </c>
    </row>
    <row r="50" spans="1:8" x14ac:dyDescent="0.35">
      <c r="A50" s="9" t="s">
        <v>96</v>
      </c>
      <c r="B50" s="9" t="s">
        <v>97</v>
      </c>
      <c r="C50" s="1">
        <v>0</v>
      </c>
      <c r="D50" s="1">
        <v>0</v>
      </c>
      <c r="E50" s="1">
        <f t="shared" ref="E50:E53" si="5">+C50</f>
        <v>0</v>
      </c>
      <c r="F50" s="1">
        <v>0</v>
      </c>
      <c r="G50" s="1">
        <v>1806574.76</v>
      </c>
      <c r="H50" s="1">
        <f t="shared" si="4"/>
        <v>-1806574.76</v>
      </c>
    </row>
    <row r="51" spans="1:8" x14ac:dyDescent="0.35">
      <c r="A51" t="s">
        <v>99</v>
      </c>
      <c r="B51" t="s">
        <v>84</v>
      </c>
      <c r="C51" s="1">
        <v>0</v>
      </c>
      <c r="D51" s="1">
        <v>0</v>
      </c>
      <c r="E51" s="1">
        <f t="shared" si="5"/>
        <v>0</v>
      </c>
      <c r="F51" s="1">
        <v>0</v>
      </c>
      <c r="G51" s="1">
        <f>+G50</f>
        <v>1806574.76</v>
      </c>
      <c r="H51" s="1">
        <f t="shared" si="4"/>
        <v>-1806574.76</v>
      </c>
    </row>
    <row r="52" spans="1:8" x14ac:dyDescent="0.35">
      <c r="A52" t="s">
        <v>113</v>
      </c>
      <c r="B52" t="s">
        <v>115</v>
      </c>
      <c r="C52" s="1">
        <v>0</v>
      </c>
      <c r="D52" s="1">
        <v>0</v>
      </c>
      <c r="E52" s="1">
        <f t="shared" si="5"/>
        <v>0</v>
      </c>
      <c r="F52" s="1">
        <v>0</v>
      </c>
      <c r="G52" s="1">
        <v>1801574.76</v>
      </c>
      <c r="H52" s="1">
        <f t="shared" si="4"/>
        <v>-1801574.76</v>
      </c>
    </row>
    <row r="53" spans="1:8" x14ac:dyDescent="0.35">
      <c r="A53" t="s">
        <v>114</v>
      </c>
      <c r="B53" t="s">
        <v>116</v>
      </c>
      <c r="C53" s="1">
        <v>0</v>
      </c>
      <c r="D53" s="1">
        <v>0</v>
      </c>
      <c r="E53" s="1">
        <f t="shared" si="5"/>
        <v>0</v>
      </c>
      <c r="F53" s="1">
        <v>0</v>
      </c>
      <c r="G53" s="1">
        <v>5000</v>
      </c>
      <c r="H53" s="1">
        <f t="shared" ref="H53:H58" si="6">+G53*-1</f>
        <v>-5000</v>
      </c>
    </row>
    <row r="54" spans="1:8" x14ac:dyDescent="0.35">
      <c r="A54" t="s">
        <v>117</v>
      </c>
      <c r="B54" t="s">
        <v>118</v>
      </c>
    </row>
    <row r="55" spans="1:8" x14ac:dyDescent="0.35">
      <c r="A55" t="s">
        <v>109</v>
      </c>
      <c r="B55" t="s">
        <v>110</v>
      </c>
      <c r="C55" s="1">
        <v>0</v>
      </c>
      <c r="D55" s="1">
        <v>0</v>
      </c>
      <c r="E55" s="1">
        <f t="shared" ref="E55:E58" si="7">+C55</f>
        <v>0</v>
      </c>
      <c r="F55" s="1">
        <v>0</v>
      </c>
      <c r="G55" s="1">
        <v>3453576.97</v>
      </c>
      <c r="H55" s="1">
        <f t="shared" si="6"/>
        <v>-3453576.97</v>
      </c>
    </row>
    <row r="56" spans="1:8" x14ac:dyDescent="0.35">
      <c r="A56" t="s">
        <v>83</v>
      </c>
      <c r="B56" t="s">
        <v>84</v>
      </c>
      <c r="C56" s="1">
        <v>0</v>
      </c>
      <c r="D56" s="1">
        <v>0</v>
      </c>
      <c r="E56" s="1">
        <f t="shared" si="7"/>
        <v>0</v>
      </c>
      <c r="F56" s="1">
        <v>0</v>
      </c>
      <c r="G56" s="1">
        <v>3453576.97</v>
      </c>
      <c r="H56" s="1">
        <f t="shared" si="6"/>
        <v>-3453576.97</v>
      </c>
    </row>
    <row r="57" spans="1:8" x14ac:dyDescent="0.35">
      <c r="A57" t="s">
        <v>119</v>
      </c>
      <c r="B57" t="s">
        <v>120</v>
      </c>
      <c r="C57" s="1">
        <v>0</v>
      </c>
      <c r="D57" s="1">
        <v>0</v>
      </c>
      <c r="E57" s="1">
        <f t="shared" si="7"/>
        <v>0</v>
      </c>
      <c r="F57" s="1">
        <v>0</v>
      </c>
      <c r="G57" s="1">
        <v>3453576.97</v>
      </c>
      <c r="H57" s="1">
        <f t="shared" si="6"/>
        <v>-3453576.97</v>
      </c>
    </row>
    <row r="58" spans="1:8" x14ac:dyDescent="0.35">
      <c r="A58" t="s">
        <v>86</v>
      </c>
      <c r="B58" t="s">
        <v>121</v>
      </c>
      <c r="C58" s="1">
        <v>0</v>
      </c>
      <c r="D58" s="1">
        <v>0</v>
      </c>
      <c r="E58" s="1">
        <f t="shared" si="7"/>
        <v>0</v>
      </c>
      <c r="F58" s="1">
        <v>0</v>
      </c>
      <c r="G58" s="1">
        <v>3453576.97</v>
      </c>
      <c r="H58" s="1">
        <f t="shared" si="6"/>
        <v>-3453576.97</v>
      </c>
    </row>
    <row r="59" spans="1:8" x14ac:dyDescent="0.35">
      <c r="A59" t="s">
        <v>122</v>
      </c>
      <c r="B59" t="s">
        <v>123</v>
      </c>
    </row>
    <row r="60" spans="1:8" x14ac:dyDescent="0.35">
      <c r="A60" t="s">
        <v>109</v>
      </c>
      <c r="B60" t="s">
        <v>110</v>
      </c>
      <c r="C60" s="1">
        <v>48000</v>
      </c>
      <c r="D60" s="1">
        <v>0</v>
      </c>
      <c r="E60" s="1">
        <v>48000</v>
      </c>
      <c r="F60" s="1">
        <v>0</v>
      </c>
      <c r="G60" s="1">
        <v>23361.02</v>
      </c>
      <c r="H60" s="1">
        <v>-23361.02</v>
      </c>
    </row>
    <row r="61" spans="1:8" x14ac:dyDescent="0.35">
      <c r="A61" t="s">
        <v>83</v>
      </c>
      <c r="B61" t="s">
        <v>84</v>
      </c>
      <c r="C61" s="1">
        <v>48000</v>
      </c>
      <c r="D61" s="1">
        <v>0</v>
      </c>
      <c r="E61" s="1">
        <v>48000</v>
      </c>
      <c r="F61" s="1">
        <v>0</v>
      </c>
      <c r="G61" s="1">
        <v>23361.02</v>
      </c>
      <c r="H61" s="1">
        <v>-23361.02</v>
      </c>
    </row>
    <row r="62" spans="1:8" x14ac:dyDescent="0.35">
      <c r="A62" t="s">
        <v>87</v>
      </c>
      <c r="B62" t="s">
        <v>88</v>
      </c>
      <c r="C62" s="1">
        <v>48000</v>
      </c>
      <c r="D62" s="1">
        <v>0</v>
      </c>
      <c r="E62" s="1">
        <v>48000</v>
      </c>
      <c r="F62" s="1">
        <v>0</v>
      </c>
      <c r="G62" s="1">
        <v>23361.02</v>
      </c>
      <c r="H62" s="1">
        <v>-23361.02</v>
      </c>
    </row>
    <row r="63" spans="1:8" x14ac:dyDescent="0.35">
      <c r="A63" t="s">
        <v>89</v>
      </c>
      <c r="B63" t="s">
        <v>4</v>
      </c>
      <c r="C63" s="1">
        <v>48000</v>
      </c>
      <c r="D63" s="1">
        <v>0</v>
      </c>
      <c r="E63" s="1">
        <v>48000</v>
      </c>
      <c r="F63" s="1">
        <v>0</v>
      </c>
      <c r="G63" s="1">
        <v>23361.02</v>
      </c>
      <c r="H63" s="1">
        <v>-23361.02</v>
      </c>
    </row>
    <row r="64" spans="1:8" x14ac:dyDescent="0.35">
      <c r="A64" t="s">
        <v>124</v>
      </c>
      <c r="B64" t="s">
        <v>125</v>
      </c>
    </row>
    <row r="65" spans="1:8" x14ac:dyDescent="0.35">
      <c r="A65" t="s">
        <v>109</v>
      </c>
      <c r="B65" t="s">
        <v>110</v>
      </c>
      <c r="C65" s="1">
        <v>0</v>
      </c>
      <c r="D65" s="1">
        <v>0</v>
      </c>
      <c r="E65" s="1">
        <v>0</v>
      </c>
      <c r="F65" s="1">
        <v>0</v>
      </c>
      <c r="G65" s="1">
        <v>600000</v>
      </c>
      <c r="H65" s="1">
        <f>+G65*-1</f>
        <v>-600000</v>
      </c>
    </row>
    <row r="66" spans="1:8" x14ac:dyDescent="0.35">
      <c r="A66" t="s">
        <v>83</v>
      </c>
      <c r="B66" t="s">
        <v>84</v>
      </c>
      <c r="C66" s="1">
        <v>0</v>
      </c>
      <c r="D66" s="1">
        <v>0</v>
      </c>
      <c r="E66" s="1">
        <v>0</v>
      </c>
      <c r="F66" s="1">
        <v>0</v>
      </c>
      <c r="G66" s="1">
        <v>600000</v>
      </c>
      <c r="H66" s="1">
        <f t="shared" ref="H66:H67" si="8">+G66*-1</f>
        <v>-600000</v>
      </c>
    </row>
    <row r="67" spans="1:8" x14ac:dyDescent="0.35">
      <c r="A67" t="s">
        <v>89</v>
      </c>
      <c r="B67" t="s">
        <v>126</v>
      </c>
      <c r="C67" s="1">
        <v>0</v>
      </c>
      <c r="D67" s="1">
        <v>0</v>
      </c>
      <c r="E67" s="1">
        <v>0</v>
      </c>
      <c r="F67" s="1">
        <v>0</v>
      </c>
      <c r="G67" s="1">
        <v>600000</v>
      </c>
      <c r="H67" s="1">
        <f t="shared" si="8"/>
        <v>-600000</v>
      </c>
    </row>
    <row r="68" spans="1:8" x14ac:dyDescent="0.35">
      <c r="A68" t="s">
        <v>127</v>
      </c>
      <c r="B68" t="s">
        <v>128</v>
      </c>
    </row>
    <row r="69" spans="1:8" x14ac:dyDescent="0.35">
      <c r="A69" t="s">
        <v>96</v>
      </c>
      <c r="B69" t="s">
        <v>97</v>
      </c>
      <c r="C69" s="1">
        <v>0</v>
      </c>
      <c r="D69" s="1">
        <v>0</v>
      </c>
      <c r="E69" s="1">
        <v>0</v>
      </c>
      <c r="F69" s="1">
        <v>0</v>
      </c>
      <c r="G69" s="1">
        <v>4854350.5</v>
      </c>
      <c r="H69" s="1">
        <f>+G69*-1</f>
        <v>-4854350.5</v>
      </c>
    </row>
    <row r="70" spans="1:8" x14ac:dyDescent="0.35">
      <c r="A70" t="s">
        <v>98</v>
      </c>
      <c r="B70" t="s">
        <v>132</v>
      </c>
      <c r="C70" s="1">
        <v>0</v>
      </c>
      <c r="D70" s="1">
        <v>0</v>
      </c>
      <c r="E70" s="1">
        <v>0</v>
      </c>
      <c r="F70" s="1">
        <v>0</v>
      </c>
      <c r="G70" s="1">
        <v>4854350.5</v>
      </c>
      <c r="H70" s="1">
        <f t="shared" ref="H70:H71" si="9">+G70*-1</f>
        <v>-4854350.5</v>
      </c>
    </row>
    <row r="71" spans="1:8" x14ac:dyDescent="0.35">
      <c r="A71" t="s">
        <v>129</v>
      </c>
      <c r="B71" t="s">
        <v>133</v>
      </c>
      <c r="C71" s="1">
        <v>0</v>
      </c>
      <c r="D71" s="1">
        <v>0</v>
      </c>
      <c r="E71" s="1">
        <v>0</v>
      </c>
      <c r="F71" s="1">
        <v>0</v>
      </c>
      <c r="G71" s="1">
        <v>4854350.5</v>
      </c>
      <c r="H71" s="1">
        <f t="shared" si="9"/>
        <v>-4854350.5</v>
      </c>
    </row>
    <row r="72" spans="1:8" x14ac:dyDescent="0.35">
      <c r="A72" t="s">
        <v>130</v>
      </c>
      <c r="B72" t="s">
        <v>131</v>
      </c>
    </row>
    <row r="73" spans="1:8" x14ac:dyDescent="0.35">
      <c r="A73" t="s">
        <v>109</v>
      </c>
      <c r="B73" t="s">
        <v>110</v>
      </c>
      <c r="C73" s="1">
        <v>800000</v>
      </c>
      <c r="D73" s="1">
        <v>0</v>
      </c>
      <c r="E73" s="1">
        <f>+C73</f>
        <v>800000</v>
      </c>
      <c r="F73" s="1">
        <v>0</v>
      </c>
      <c r="G73" s="1">
        <v>47089.7</v>
      </c>
      <c r="H73" s="1">
        <f>+G73*-1</f>
        <v>-47089.7</v>
      </c>
    </row>
    <row r="74" spans="1:8" x14ac:dyDescent="0.35">
      <c r="A74" t="s">
        <v>83</v>
      </c>
      <c r="B74" t="s">
        <v>84</v>
      </c>
      <c r="C74" s="1">
        <v>800000</v>
      </c>
      <c r="D74" s="1">
        <v>0</v>
      </c>
      <c r="E74" s="1">
        <f t="shared" ref="E74:E77" si="10">+C74</f>
        <v>800000</v>
      </c>
      <c r="F74" s="1">
        <v>0</v>
      </c>
      <c r="G74" s="1">
        <v>47089.7</v>
      </c>
      <c r="H74" s="1">
        <f t="shared" ref="H74:H76" si="11">+G74*-1</f>
        <v>-47089.7</v>
      </c>
    </row>
    <row r="75" spans="1:8" x14ac:dyDescent="0.35">
      <c r="A75" t="s">
        <v>119</v>
      </c>
      <c r="B75" t="s">
        <v>120</v>
      </c>
      <c r="C75" s="1">
        <v>800000</v>
      </c>
      <c r="D75" s="1">
        <v>0</v>
      </c>
      <c r="E75" s="1">
        <f t="shared" si="10"/>
        <v>800000</v>
      </c>
      <c r="F75" s="1">
        <v>0</v>
      </c>
      <c r="G75" s="1">
        <v>47089.7</v>
      </c>
      <c r="H75" s="1">
        <f t="shared" si="11"/>
        <v>-47089.7</v>
      </c>
    </row>
    <row r="76" spans="1:8" x14ac:dyDescent="0.35">
      <c r="A76" t="s">
        <v>85</v>
      </c>
      <c r="B76" t="s">
        <v>5</v>
      </c>
      <c r="C76" s="1">
        <v>800000</v>
      </c>
      <c r="D76" s="1">
        <v>0</v>
      </c>
      <c r="E76" s="1">
        <f t="shared" si="10"/>
        <v>800000</v>
      </c>
      <c r="F76" s="1">
        <v>0</v>
      </c>
      <c r="G76" s="1">
        <v>47089.7</v>
      </c>
      <c r="H76" s="1">
        <f t="shared" si="11"/>
        <v>-47089.7</v>
      </c>
    </row>
    <row r="77" spans="1:8" x14ac:dyDescent="0.35">
      <c r="E77" s="1">
        <f t="shared" si="10"/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topLeftCell="A61" workbookViewId="0">
      <selection activeCell="M2" sqref="M2"/>
    </sheetView>
  </sheetViews>
  <sheetFormatPr baseColWidth="10" defaultRowHeight="14.5" x14ac:dyDescent="0.35"/>
  <cols>
    <col min="1" max="1" width="12.1796875" bestFit="1" customWidth="1"/>
    <col min="2" max="2" width="56.81640625" bestFit="1" customWidth="1"/>
    <col min="3" max="3" width="16.1796875" bestFit="1" customWidth="1"/>
    <col min="4" max="4" width="11.81640625" bestFit="1" customWidth="1"/>
    <col min="5" max="5" width="16.26953125" bestFit="1" customWidth="1"/>
    <col min="6" max="6" width="16.1796875" bestFit="1" customWidth="1"/>
    <col min="7" max="7" width="16.26953125" bestFit="1" customWidth="1"/>
    <col min="8" max="8" width="17" bestFit="1" customWidth="1"/>
    <col min="9" max="9" width="15.7265625" bestFit="1" customWidth="1"/>
    <col min="10" max="10" width="16.1796875" bestFit="1" customWidth="1"/>
    <col min="11" max="11" width="14" bestFit="1" customWidth="1"/>
    <col min="13" max="13" width="16.1796875" bestFit="1" customWidth="1"/>
  </cols>
  <sheetData>
    <row r="1" spans="1:13" ht="15" thickBot="1" x14ac:dyDescent="0.4">
      <c r="A1" s="2"/>
      <c r="B1" s="3"/>
      <c r="C1" s="6" t="s">
        <v>0</v>
      </c>
      <c r="D1" s="4" t="s">
        <v>1</v>
      </c>
      <c r="E1" s="4" t="s">
        <v>2</v>
      </c>
      <c r="F1" s="4" t="s">
        <v>134</v>
      </c>
      <c r="G1" s="4" t="s">
        <v>135</v>
      </c>
      <c r="H1" s="4" t="s">
        <v>3</v>
      </c>
      <c r="I1" s="4" t="s">
        <v>136</v>
      </c>
      <c r="J1" s="4" t="s">
        <v>137</v>
      </c>
      <c r="K1" s="4" t="s">
        <v>138</v>
      </c>
    </row>
    <row r="2" spans="1:13" ht="15" customHeight="1" x14ac:dyDescent="0.35">
      <c r="A2" s="5" t="s">
        <v>139</v>
      </c>
      <c r="B2" s="5" t="s">
        <v>7</v>
      </c>
      <c r="C2" s="7">
        <f t="shared" ref="C2:K2" si="0">+C3+C20+C30+C45+C50+C59+C65+C69</f>
        <v>266508000</v>
      </c>
      <c r="D2" s="7">
        <f t="shared" si="0"/>
        <v>0</v>
      </c>
      <c r="E2" s="7">
        <f t="shared" si="0"/>
        <v>266508000</v>
      </c>
      <c r="F2" s="7">
        <f t="shared" si="0"/>
        <v>262496130.23000002</v>
      </c>
      <c r="G2" s="7">
        <f t="shared" si="0"/>
        <v>262496130.23000002</v>
      </c>
      <c r="H2" s="7">
        <f t="shared" si="0"/>
        <v>260959147.59999999</v>
      </c>
      <c r="I2" s="7">
        <f t="shared" si="0"/>
        <v>4011869.7699999944</v>
      </c>
      <c r="J2" s="7">
        <f t="shared" si="0"/>
        <v>250363568.5</v>
      </c>
      <c r="K2" s="7">
        <f t="shared" si="0"/>
        <v>10595579.100000007</v>
      </c>
      <c r="M2" s="15"/>
    </row>
    <row r="3" spans="1:13" x14ac:dyDescent="0.35">
      <c r="A3" s="10">
        <v>1000</v>
      </c>
      <c r="B3" s="10" t="s">
        <v>181</v>
      </c>
      <c r="C3" s="11">
        <f>+C4+C9</f>
        <v>182725000</v>
      </c>
      <c r="D3" s="11">
        <f t="shared" ref="D3:K3" si="1">+D4+D9</f>
        <v>0</v>
      </c>
      <c r="E3" s="11">
        <f t="shared" si="1"/>
        <v>182725000</v>
      </c>
      <c r="F3" s="11">
        <f t="shared" si="1"/>
        <v>186018914.84</v>
      </c>
      <c r="G3" s="11">
        <f t="shared" si="1"/>
        <v>186018914.84</v>
      </c>
      <c r="H3" s="11">
        <f t="shared" si="1"/>
        <v>186018914.84</v>
      </c>
      <c r="I3" s="11">
        <f t="shared" si="1"/>
        <v>-3293914.84</v>
      </c>
      <c r="J3" s="11">
        <f t="shared" si="1"/>
        <v>177442181.43000001</v>
      </c>
      <c r="K3" s="11">
        <f t="shared" si="1"/>
        <v>8576733.4100000039</v>
      </c>
      <c r="L3" s="1"/>
      <c r="M3" s="15"/>
    </row>
    <row r="4" spans="1:13" x14ac:dyDescent="0.35">
      <c r="A4" s="9">
        <v>1100</v>
      </c>
      <c r="B4" s="9" t="s">
        <v>140</v>
      </c>
      <c r="C4" s="14">
        <f>SUM(C5:C8)</f>
        <v>135396800</v>
      </c>
      <c r="D4" s="14">
        <f t="shared" ref="D4:K4" si="2">SUM(D5:D8)</f>
        <v>0</v>
      </c>
      <c r="E4" s="14">
        <f t="shared" si="2"/>
        <v>135396800</v>
      </c>
      <c r="F4" s="14">
        <f t="shared" si="2"/>
        <v>120455436.66</v>
      </c>
      <c r="G4" s="14">
        <f t="shared" si="2"/>
        <v>120455436.66</v>
      </c>
      <c r="H4" s="14">
        <f t="shared" si="2"/>
        <v>120455436.66</v>
      </c>
      <c r="I4" s="14">
        <f t="shared" si="2"/>
        <v>14941363.34</v>
      </c>
      <c r="J4" s="14">
        <f t="shared" si="2"/>
        <v>112308343.36</v>
      </c>
      <c r="K4" s="14">
        <f t="shared" si="2"/>
        <v>8147093.3000000054</v>
      </c>
      <c r="L4" s="1"/>
    </row>
    <row r="5" spans="1:13" x14ac:dyDescent="0.35">
      <c r="A5">
        <v>1110</v>
      </c>
      <c r="B5" t="s">
        <v>182</v>
      </c>
      <c r="C5" s="1">
        <v>106000000</v>
      </c>
      <c r="D5" s="1">
        <v>0</v>
      </c>
      <c r="E5" s="1">
        <f>+C5</f>
        <v>106000000</v>
      </c>
      <c r="F5" s="1">
        <v>95981030.579999998</v>
      </c>
      <c r="G5" s="1">
        <f>+F5</f>
        <v>95981030.579999998</v>
      </c>
      <c r="H5" s="1">
        <v>95981030.579999998</v>
      </c>
      <c r="I5" s="1">
        <f>+E5-G5</f>
        <v>10018969.420000002</v>
      </c>
      <c r="J5" s="1">
        <v>88031384.709999993</v>
      </c>
      <c r="K5" s="1">
        <f>+H5-J5</f>
        <v>7949645.8700000048</v>
      </c>
      <c r="L5" s="1"/>
    </row>
    <row r="6" spans="1:13" x14ac:dyDescent="0.35">
      <c r="A6">
        <v>1150</v>
      </c>
      <c r="B6" t="s">
        <v>183</v>
      </c>
      <c r="C6" s="1">
        <v>2800000</v>
      </c>
      <c r="D6" s="1">
        <v>0</v>
      </c>
      <c r="E6" s="1">
        <f>+C6</f>
        <v>2800000</v>
      </c>
      <c r="F6" s="1">
        <v>2325284.23</v>
      </c>
      <c r="G6" s="1">
        <f>+F6</f>
        <v>2325284.23</v>
      </c>
      <c r="H6" s="1">
        <v>2325284.23</v>
      </c>
      <c r="I6" s="1">
        <f>+E6-G6</f>
        <v>474715.77</v>
      </c>
      <c r="J6" s="1">
        <v>2325284.23</v>
      </c>
      <c r="K6" s="1">
        <f>+H6-J6</f>
        <v>0</v>
      </c>
      <c r="L6" s="1"/>
    </row>
    <row r="7" spans="1:13" x14ac:dyDescent="0.35">
      <c r="A7">
        <v>1160</v>
      </c>
      <c r="B7" t="s">
        <v>184</v>
      </c>
      <c r="C7" s="1">
        <v>24380000</v>
      </c>
      <c r="D7" s="1">
        <v>0</v>
      </c>
      <c r="E7" s="1">
        <f>+C7</f>
        <v>24380000</v>
      </c>
      <c r="F7" s="1">
        <v>20315914.850000001</v>
      </c>
      <c r="G7" s="1">
        <f>+F7</f>
        <v>20315914.850000001</v>
      </c>
      <c r="H7" s="1">
        <v>20315914.850000001</v>
      </c>
      <c r="I7" s="1">
        <f>+E7-G7</f>
        <v>4064085.1499999985</v>
      </c>
      <c r="J7" s="1">
        <v>20307695.140000001</v>
      </c>
      <c r="K7" s="1">
        <f>+H7-J7</f>
        <v>8219.7100000008941</v>
      </c>
      <c r="L7" s="1"/>
    </row>
    <row r="8" spans="1:13" x14ac:dyDescent="0.35">
      <c r="A8">
        <v>1170</v>
      </c>
      <c r="B8" t="s">
        <v>185</v>
      </c>
      <c r="C8" s="1">
        <v>2216800</v>
      </c>
      <c r="D8" s="1">
        <v>0</v>
      </c>
      <c r="E8" s="1">
        <f>+C8</f>
        <v>2216800</v>
      </c>
      <c r="F8" s="1">
        <v>1833207</v>
      </c>
      <c r="G8" s="1">
        <f>+F8</f>
        <v>1833207</v>
      </c>
      <c r="H8" s="1">
        <v>1833207</v>
      </c>
      <c r="I8" s="1">
        <f>+E8-G8</f>
        <v>383593</v>
      </c>
      <c r="J8" s="1">
        <v>1643979.28</v>
      </c>
      <c r="K8" s="1">
        <f>+H8-J8</f>
        <v>189227.71999999997</v>
      </c>
      <c r="L8" s="1"/>
    </row>
    <row r="9" spans="1:13" x14ac:dyDescent="0.35">
      <c r="A9" s="9">
        <v>1300</v>
      </c>
      <c r="B9" s="9" t="s">
        <v>141</v>
      </c>
      <c r="C9" s="14">
        <f>+C10+C15</f>
        <v>47328200</v>
      </c>
      <c r="D9" s="14">
        <f t="shared" ref="D9:K9" si="3">+D10+D15</f>
        <v>0</v>
      </c>
      <c r="E9" s="14">
        <f>+E10+E15</f>
        <v>47328200</v>
      </c>
      <c r="F9" s="14">
        <f t="shared" si="3"/>
        <v>65563478.18</v>
      </c>
      <c r="G9" s="14">
        <f t="shared" si="3"/>
        <v>65563478.18</v>
      </c>
      <c r="H9" s="14">
        <f t="shared" si="3"/>
        <v>65563478.18</v>
      </c>
      <c r="I9" s="14">
        <f t="shared" si="3"/>
        <v>-18235278.18</v>
      </c>
      <c r="J9" s="14">
        <f t="shared" si="3"/>
        <v>65133838.07</v>
      </c>
      <c r="K9" s="14">
        <f t="shared" si="3"/>
        <v>429640.10999999917</v>
      </c>
      <c r="L9" s="1"/>
    </row>
    <row r="10" spans="1:13" x14ac:dyDescent="0.35">
      <c r="A10" s="9">
        <v>1310</v>
      </c>
      <c r="B10" s="9" t="s">
        <v>142</v>
      </c>
      <c r="C10" s="1">
        <f>SUM(C11:C14)</f>
        <v>3065400</v>
      </c>
      <c r="D10" s="1">
        <v>0</v>
      </c>
      <c r="E10" s="1">
        <f>+C10</f>
        <v>3065400</v>
      </c>
      <c r="F10" s="1">
        <v>0</v>
      </c>
      <c r="G10" s="1">
        <f>+F10</f>
        <v>0</v>
      </c>
      <c r="H10" s="1">
        <v>0</v>
      </c>
      <c r="I10" s="1">
        <f>+E10-G10</f>
        <v>3065400</v>
      </c>
      <c r="J10" s="1">
        <v>0</v>
      </c>
      <c r="K10" s="1">
        <f>+H10-J10</f>
        <v>0</v>
      </c>
      <c r="L10" s="1"/>
    </row>
    <row r="11" spans="1:13" x14ac:dyDescent="0.35">
      <c r="A11">
        <v>1311</v>
      </c>
      <c r="B11" t="s">
        <v>186</v>
      </c>
      <c r="C11" s="1">
        <v>2400000</v>
      </c>
      <c r="D11" s="1">
        <v>0</v>
      </c>
      <c r="E11" s="1">
        <f>+C11</f>
        <v>2400000</v>
      </c>
      <c r="F11" s="1">
        <v>0</v>
      </c>
      <c r="G11" s="1">
        <f>+F11</f>
        <v>0</v>
      </c>
      <c r="H11" s="1">
        <v>0</v>
      </c>
      <c r="I11" s="1">
        <f>+E11-G11</f>
        <v>2400000</v>
      </c>
      <c r="J11" s="1">
        <v>0</v>
      </c>
      <c r="K11" s="1">
        <f>+H11-J11</f>
        <v>0</v>
      </c>
      <c r="L11" s="1"/>
    </row>
    <row r="12" spans="1:13" x14ac:dyDescent="0.35">
      <c r="A12">
        <v>1315</v>
      </c>
      <c r="B12" t="s">
        <v>187</v>
      </c>
      <c r="C12" s="1">
        <v>63000</v>
      </c>
      <c r="D12" s="1">
        <v>0</v>
      </c>
      <c r="E12" s="1">
        <f>+C12</f>
        <v>63000</v>
      </c>
      <c r="F12" s="1">
        <v>0</v>
      </c>
      <c r="G12" s="1">
        <f>+F12</f>
        <v>0</v>
      </c>
      <c r="H12" s="1">
        <v>0</v>
      </c>
      <c r="I12" s="1">
        <f>+E12-G12</f>
        <v>63000</v>
      </c>
      <c r="J12" s="1">
        <v>0</v>
      </c>
      <c r="K12" s="1">
        <f>+H12-J12</f>
        <v>0</v>
      </c>
      <c r="L12" s="1"/>
    </row>
    <row r="13" spans="1:13" x14ac:dyDescent="0.35">
      <c r="A13">
        <v>1316</v>
      </c>
      <c r="B13" t="s">
        <v>188</v>
      </c>
      <c r="C13" s="1">
        <v>552000</v>
      </c>
      <c r="D13" s="1">
        <v>0</v>
      </c>
      <c r="E13" s="1">
        <f>+C13</f>
        <v>552000</v>
      </c>
      <c r="F13" s="1">
        <v>0</v>
      </c>
      <c r="G13" s="1">
        <f>+F13</f>
        <v>0</v>
      </c>
      <c r="H13" s="1">
        <v>0</v>
      </c>
      <c r="I13" s="1">
        <f>+E13-G13</f>
        <v>552000</v>
      </c>
      <c r="J13" s="1">
        <v>0</v>
      </c>
      <c r="K13" s="1">
        <f>+H13-J13</f>
        <v>0</v>
      </c>
      <c r="L13" s="1"/>
    </row>
    <row r="14" spans="1:13" x14ac:dyDescent="0.35">
      <c r="A14">
        <v>1317</v>
      </c>
      <c r="B14" t="s">
        <v>189</v>
      </c>
      <c r="C14" s="1">
        <v>50400</v>
      </c>
      <c r="D14" s="1">
        <v>0</v>
      </c>
      <c r="E14" s="1">
        <f>+C14</f>
        <v>50400</v>
      </c>
      <c r="F14" s="1">
        <v>0</v>
      </c>
      <c r="G14" s="1">
        <f>+F14</f>
        <v>0</v>
      </c>
      <c r="H14" s="1">
        <v>0</v>
      </c>
      <c r="I14" s="1">
        <f>+E14-G14</f>
        <v>50400</v>
      </c>
      <c r="J14" s="1">
        <v>0</v>
      </c>
      <c r="K14" s="1">
        <f>+H14-J14</f>
        <v>0</v>
      </c>
      <c r="L14" s="1"/>
    </row>
    <row r="15" spans="1:13" s="12" customFormat="1" x14ac:dyDescent="0.35">
      <c r="A15" s="12">
        <v>1320</v>
      </c>
      <c r="B15" s="12" t="s">
        <v>143</v>
      </c>
      <c r="C15" s="13">
        <f>SUM(C16:C19)</f>
        <v>44262800</v>
      </c>
      <c r="D15" s="13">
        <f t="shared" ref="D15:K15" si="4">SUM(D16:D19)</f>
        <v>0</v>
      </c>
      <c r="E15" s="13">
        <f>SUM(E16:E19)</f>
        <v>44262800</v>
      </c>
      <c r="F15" s="13">
        <f>SUM(F16:F19)</f>
        <v>65563478.18</v>
      </c>
      <c r="G15" s="13">
        <f t="shared" si="4"/>
        <v>65563478.18</v>
      </c>
      <c r="H15" s="13">
        <f t="shared" si="4"/>
        <v>65563478.18</v>
      </c>
      <c r="I15" s="13">
        <f t="shared" si="4"/>
        <v>-21300678.18</v>
      </c>
      <c r="J15" s="13">
        <f t="shared" si="4"/>
        <v>65133838.07</v>
      </c>
      <c r="K15" s="13">
        <f t="shared" si="4"/>
        <v>429640.10999999917</v>
      </c>
      <c r="L15" s="13"/>
    </row>
    <row r="16" spans="1:13" x14ac:dyDescent="0.35">
      <c r="A16">
        <v>1321</v>
      </c>
      <c r="B16" t="s">
        <v>190</v>
      </c>
      <c r="C16" s="1">
        <v>35600000</v>
      </c>
      <c r="D16" s="1">
        <v>0</v>
      </c>
      <c r="E16" s="1">
        <f>+C16</f>
        <v>35600000</v>
      </c>
      <c r="F16" s="1">
        <v>52398660.189999998</v>
      </c>
      <c r="G16" s="1">
        <f>+F16</f>
        <v>52398660.189999998</v>
      </c>
      <c r="H16" s="1">
        <v>52398660.189999998</v>
      </c>
      <c r="I16" s="1">
        <f>+E16-G16</f>
        <v>-16798660.189999998</v>
      </c>
      <c r="J16" s="1">
        <v>52026739.119999997</v>
      </c>
      <c r="K16" s="1">
        <f>+H16-J16</f>
        <v>371921.0700000003</v>
      </c>
      <c r="L16" s="1"/>
    </row>
    <row r="17" spans="1:12" x14ac:dyDescent="0.35">
      <c r="A17">
        <v>1325</v>
      </c>
      <c r="B17" t="s">
        <v>191</v>
      </c>
      <c r="C17" s="1">
        <v>450000</v>
      </c>
      <c r="D17" s="1">
        <v>0</v>
      </c>
      <c r="E17" s="1">
        <f>+C17</f>
        <v>450000</v>
      </c>
      <c r="F17" s="1">
        <v>664172.34</v>
      </c>
      <c r="G17" s="1">
        <f>+F17</f>
        <v>664172.34</v>
      </c>
      <c r="H17" s="1">
        <v>664172.34</v>
      </c>
      <c r="I17" s="1">
        <f>+E17-G17</f>
        <v>-214172.33999999997</v>
      </c>
      <c r="J17" s="1">
        <v>606781.68000000005</v>
      </c>
      <c r="K17" s="1">
        <f>+H17-J17</f>
        <v>57390.659999999916</v>
      </c>
      <c r="L17" s="1"/>
    </row>
    <row r="18" spans="1:12" x14ac:dyDescent="0.35">
      <c r="A18">
        <v>1326</v>
      </c>
      <c r="B18" t="s">
        <v>192</v>
      </c>
      <c r="C18" s="1">
        <v>7467800</v>
      </c>
      <c r="D18" s="1">
        <v>0</v>
      </c>
      <c r="E18" s="1">
        <f>+C18</f>
        <v>7467800</v>
      </c>
      <c r="F18" s="1">
        <v>11486527.439999999</v>
      </c>
      <c r="G18" s="1">
        <f>+F18</f>
        <v>11486527.439999999</v>
      </c>
      <c r="H18" s="1">
        <v>11486527.439999999</v>
      </c>
      <c r="I18" s="1">
        <f>+E18-G18</f>
        <v>-4018727.4399999995</v>
      </c>
      <c r="J18" s="1">
        <v>11486199.060000001</v>
      </c>
      <c r="K18" s="1">
        <f>+H18-J18</f>
        <v>328.37999999895692</v>
      </c>
      <c r="L18" s="1"/>
    </row>
    <row r="19" spans="1:12" x14ac:dyDescent="0.35">
      <c r="A19">
        <v>1327</v>
      </c>
      <c r="B19" t="s">
        <v>193</v>
      </c>
      <c r="C19" s="1">
        <v>745000</v>
      </c>
      <c r="D19" s="1">
        <v>0</v>
      </c>
      <c r="E19" s="1">
        <f>+C19</f>
        <v>745000</v>
      </c>
      <c r="F19" s="1">
        <v>1014118.21</v>
      </c>
      <c r="G19" s="1">
        <f>+F19</f>
        <v>1014118.21</v>
      </c>
      <c r="H19" s="1">
        <v>1014118.21</v>
      </c>
      <c r="I19" s="1">
        <f>+E19-G19</f>
        <v>-269118.20999999996</v>
      </c>
      <c r="J19" s="1">
        <v>1014118.21</v>
      </c>
      <c r="K19" s="1">
        <f>+H19-J19</f>
        <v>0</v>
      </c>
      <c r="L19" s="1"/>
    </row>
    <row r="20" spans="1:12" x14ac:dyDescent="0.35">
      <c r="A20" s="10">
        <v>2000</v>
      </c>
      <c r="B20" s="10" t="s">
        <v>144</v>
      </c>
      <c r="C20" s="11">
        <f>SUM(C21:C29)</f>
        <v>12340000</v>
      </c>
      <c r="D20" s="11">
        <f t="shared" ref="D20:K20" si="5">SUM(D21:D29)</f>
        <v>0</v>
      </c>
      <c r="E20" s="11">
        <f t="shared" si="5"/>
        <v>12340000</v>
      </c>
      <c r="F20" s="11">
        <f t="shared" si="5"/>
        <v>8434772.4399999995</v>
      </c>
      <c r="G20" s="11">
        <f t="shared" si="5"/>
        <v>8434772.4399999995</v>
      </c>
      <c r="H20" s="11">
        <f t="shared" si="5"/>
        <v>7962099.7899999991</v>
      </c>
      <c r="I20" s="11">
        <f t="shared" si="5"/>
        <v>3905227.56</v>
      </c>
      <c r="J20" s="11">
        <f t="shared" si="5"/>
        <v>7458872.7599999998</v>
      </c>
      <c r="K20" s="11">
        <f t="shared" si="5"/>
        <v>503227.02999999985</v>
      </c>
      <c r="L20" s="1"/>
    </row>
    <row r="21" spans="1:12" x14ac:dyDescent="0.35">
      <c r="A21" s="9">
        <v>2100</v>
      </c>
      <c r="B21" s="9" t="s">
        <v>145</v>
      </c>
      <c r="C21" s="1">
        <v>1850000</v>
      </c>
      <c r="D21" s="1">
        <v>0</v>
      </c>
      <c r="E21" s="1">
        <f t="shared" ref="E21:E28" si="6">+C21</f>
        <v>1850000</v>
      </c>
      <c r="F21" s="1">
        <v>1536603.51</v>
      </c>
      <c r="G21" s="1">
        <f t="shared" ref="G21:G28" si="7">+F21</f>
        <v>1536603.51</v>
      </c>
      <c r="H21" s="1">
        <v>1410940.42</v>
      </c>
      <c r="I21" s="1">
        <f t="shared" ref="I21:I28" si="8">+E21-G21</f>
        <v>313396.49</v>
      </c>
      <c r="J21" s="1">
        <v>1375620.42</v>
      </c>
      <c r="K21" s="1">
        <f t="shared" ref="K21:K28" si="9">+H21-J21</f>
        <v>35320</v>
      </c>
      <c r="L21" s="1"/>
    </row>
    <row r="22" spans="1:12" x14ac:dyDescent="0.35">
      <c r="A22" s="9">
        <v>2200</v>
      </c>
      <c r="B22" s="9" t="s">
        <v>146</v>
      </c>
      <c r="C22" s="1">
        <v>840000</v>
      </c>
      <c r="D22" s="1">
        <v>0</v>
      </c>
      <c r="E22" s="1">
        <f t="shared" si="6"/>
        <v>840000</v>
      </c>
      <c r="F22" s="1">
        <v>578300.18000000005</v>
      </c>
      <c r="G22" s="1">
        <f t="shared" si="7"/>
        <v>578300.18000000005</v>
      </c>
      <c r="H22" s="1">
        <v>562286.68000000005</v>
      </c>
      <c r="I22" s="1">
        <f t="shared" si="8"/>
        <v>261699.81999999995</v>
      </c>
      <c r="J22" s="1">
        <v>497336.68</v>
      </c>
      <c r="K22" s="1">
        <f t="shared" si="9"/>
        <v>64950.000000000058</v>
      </c>
      <c r="L22" s="1"/>
    </row>
    <row r="23" spans="1:12" x14ac:dyDescent="0.35">
      <c r="A23" s="9">
        <v>2300</v>
      </c>
      <c r="B23" s="9" t="s">
        <v>147</v>
      </c>
      <c r="C23" s="1">
        <v>560000</v>
      </c>
      <c r="D23" s="1">
        <v>0</v>
      </c>
      <c r="E23" s="1">
        <f t="shared" si="6"/>
        <v>560000</v>
      </c>
      <c r="F23" s="1">
        <v>449721.8</v>
      </c>
      <c r="G23" s="1">
        <f t="shared" si="7"/>
        <v>449721.8</v>
      </c>
      <c r="H23" s="1">
        <v>425407.8</v>
      </c>
      <c r="I23" s="1">
        <f t="shared" si="8"/>
        <v>110278.20000000001</v>
      </c>
      <c r="J23" s="1">
        <v>425407.8</v>
      </c>
      <c r="K23" s="1">
        <f t="shared" si="9"/>
        <v>0</v>
      </c>
      <c r="L23" s="1"/>
    </row>
    <row r="24" spans="1:12" x14ac:dyDescent="0.35">
      <c r="A24" s="9">
        <v>2400</v>
      </c>
      <c r="B24" s="9" t="s">
        <v>148</v>
      </c>
      <c r="C24" s="1">
        <v>590000</v>
      </c>
      <c r="D24" s="1">
        <v>0</v>
      </c>
      <c r="E24" s="1">
        <f t="shared" si="6"/>
        <v>590000</v>
      </c>
      <c r="F24" s="1">
        <v>216147.9</v>
      </c>
      <c r="G24" s="1">
        <f t="shared" si="7"/>
        <v>216147.9</v>
      </c>
      <c r="H24" s="1">
        <v>214947.9</v>
      </c>
      <c r="I24" s="1">
        <f t="shared" si="8"/>
        <v>373852.1</v>
      </c>
      <c r="J24" s="1">
        <v>214947.9</v>
      </c>
      <c r="K24" s="1">
        <f t="shared" si="9"/>
        <v>0</v>
      </c>
      <c r="L24" s="1"/>
    </row>
    <row r="25" spans="1:12" x14ac:dyDescent="0.35">
      <c r="A25" s="9">
        <v>2500</v>
      </c>
      <c r="B25" s="9" t="s">
        <v>149</v>
      </c>
      <c r="C25" s="1">
        <v>4500000</v>
      </c>
      <c r="D25" s="1">
        <v>0</v>
      </c>
      <c r="E25" s="1">
        <f t="shared" si="6"/>
        <v>4500000</v>
      </c>
      <c r="F25" s="1">
        <v>2932387.25</v>
      </c>
      <c r="G25" s="1">
        <f t="shared" si="7"/>
        <v>2932387.25</v>
      </c>
      <c r="H25" s="1">
        <v>2911037.25</v>
      </c>
      <c r="I25" s="1">
        <f t="shared" si="8"/>
        <v>1567612.75</v>
      </c>
      <c r="J25" s="1">
        <v>2562892.94</v>
      </c>
      <c r="K25" s="1">
        <f t="shared" si="9"/>
        <v>348144.31000000006</v>
      </c>
      <c r="L25" s="1"/>
    </row>
    <row r="26" spans="1:12" x14ac:dyDescent="0.35">
      <c r="A26" s="9">
        <v>2600</v>
      </c>
      <c r="B26" s="9" t="s">
        <v>150</v>
      </c>
      <c r="C26" s="1">
        <v>900000</v>
      </c>
      <c r="D26" s="1">
        <v>0</v>
      </c>
      <c r="E26" s="1">
        <f t="shared" si="6"/>
        <v>900000</v>
      </c>
      <c r="F26" s="1">
        <v>403894.74</v>
      </c>
      <c r="G26" s="1">
        <f t="shared" si="7"/>
        <v>403894.74</v>
      </c>
      <c r="H26" s="1">
        <v>360521.88</v>
      </c>
      <c r="I26" s="1">
        <f t="shared" si="8"/>
        <v>496105.26</v>
      </c>
      <c r="J26" s="1">
        <v>360521.88</v>
      </c>
      <c r="K26" s="1">
        <f t="shared" si="9"/>
        <v>0</v>
      </c>
      <c r="L26" s="1"/>
    </row>
    <row r="27" spans="1:12" x14ac:dyDescent="0.35">
      <c r="A27" s="9">
        <v>2700</v>
      </c>
      <c r="B27" s="9" t="s">
        <v>151</v>
      </c>
      <c r="C27" s="1">
        <v>850000</v>
      </c>
      <c r="D27" s="1">
        <v>0</v>
      </c>
      <c r="E27" s="1">
        <f t="shared" si="6"/>
        <v>850000</v>
      </c>
      <c r="F27" s="1">
        <v>743828.64</v>
      </c>
      <c r="G27" s="1">
        <f t="shared" si="7"/>
        <v>743828.64</v>
      </c>
      <c r="H27" s="1">
        <v>660024.43999999994</v>
      </c>
      <c r="I27" s="1">
        <f t="shared" si="8"/>
        <v>106171.35999999999</v>
      </c>
      <c r="J27" s="1">
        <v>633819.06000000006</v>
      </c>
      <c r="K27" s="1">
        <f t="shared" si="9"/>
        <v>26205.379999999888</v>
      </c>
      <c r="L27" s="1"/>
    </row>
    <row r="28" spans="1:12" x14ac:dyDescent="0.35">
      <c r="A28" s="9">
        <v>2800</v>
      </c>
      <c r="B28" s="9" t="s">
        <v>152</v>
      </c>
      <c r="C28" s="1">
        <v>250000</v>
      </c>
      <c r="D28" s="1">
        <v>0</v>
      </c>
      <c r="E28" s="1">
        <f t="shared" si="6"/>
        <v>250000</v>
      </c>
      <c r="F28" s="1">
        <v>11450</v>
      </c>
      <c r="G28" s="1">
        <f t="shared" si="7"/>
        <v>11450</v>
      </c>
      <c r="H28" s="1">
        <v>6490</v>
      </c>
      <c r="I28" s="1">
        <f t="shared" si="8"/>
        <v>238550</v>
      </c>
      <c r="J28" s="1">
        <v>6490</v>
      </c>
      <c r="K28" s="1">
        <f t="shared" si="9"/>
        <v>0</v>
      </c>
      <c r="L28" s="1"/>
    </row>
    <row r="29" spans="1:12" x14ac:dyDescent="0.35">
      <c r="A29" s="9">
        <v>2900</v>
      </c>
      <c r="B29" s="9" t="s">
        <v>153</v>
      </c>
      <c r="C29" s="1">
        <v>2000000</v>
      </c>
      <c r="D29" s="1">
        <v>0</v>
      </c>
      <c r="E29" s="1">
        <f t="shared" ref="E29:E49" si="10">+C29</f>
        <v>2000000</v>
      </c>
      <c r="F29" s="1">
        <v>1562438.42</v>
      </c>
      <c r="G29" s="1">
        <f t="shared" ref="G29:G64" si="11">+F29</f>
        <v>1562438.42</v>
      </c>
      <c r="H29" s="1">
        <v>1410443.42</v>
      </c>
      <c r="I29" s="1">
        <f t="shared" ref="I29:I49" si="12">+E29-G29</f>
        <v>437561.58000000007</v>
      </c>
      <c r="J29" s="1">
        <v>1381836.08</v>
      </c>
      <c r="K29" s="1">
        <f t="shared" ref="K29:K49" si="13">+H29-J29</f>
        <v>28607.339999999851</v>
      </c>
      <c r="L29" s="1"/>
    </row>
    <row r="30" spans="1:12" x14ac:dyDescent="0.35">
      <c r="A30" s="10">
        <v>3000</v>
      </c>
      <c r="B30" s="10" t="s">
        <v>154</v>
      </c>
      <c r="C30" s="11">
        <f>SUM(C31:C38)</f>
        <v>28590000</v>
      </c>
      <c r="D30" s="11">
        <v>0</v>
      </c>
      <c r="E30" s="11">
        <f t="shared" si="10"/>
        <v>28590000</v>
      </c>
      <c r="F30" s="11">
        <f>SUM(F31:F38)</f>
        <v>25106603.490000002</v>
      </c>
      <c r="G30" s="11">
        <f t="shared" si="11"/>
        <v>25106603.490000002</v>
      </c>
      <c r="H30" s="11">
        <f>SUM(H31:H38)</f>
        <v>24365650.060000002</v>
      </c>
      <c r="I30" s="11">
        <f t="shared" si="12"/>
        <v>3483396.5099999979</v>
      </c>
      <c r="J30" s="11">
        <f>SUM(J31:J38)</f>
        <v>22908195.419999998</v>
      </c>
      <c r="K30" s="11">
        <f t="shared" si="13"/>
        <v>1457454.6400000043</v>
      </c>
      <c r="L30" s="1"/>
    </row>
    <row r="31" spans="1:12" x14ac:dyDescent="0.35">
      <c r="A31" s="9">
        <v>3100</v>
      </c>
      <c r="B31" s="9" t="s">
        <v>155</v>
      </c>
      <c r="C31" s="1">
        <v>4830000</v>
      </c>
      <c r="D31" s="1">
        <v>0</v>
      </c>
      <c r="E31" s="1">
        <f t="shared" si="10"/>
        <v>4830000</v>
      </c>
      <c r="F31" s="1">
        <v>6315326.9199999999</v>
      </c>
      <c r="G31" s="1">
        <f t="shared" si="11"/>
        <v>6315326.9199999999</v>
      </c>
      <c r="H31" s="1">
        <v>6295326.9199999999</v>
      </c>
      <c r="I31" s="1">
        <f t="shared" si="12"/>
        <v>-1485326.92</v>
      </c>
      <c r="J31" s="1">
        <v>6247894.9199999999</v>
      </c>
      <c r="K31" s="1">
        <f t="shared" si="13"/>
        <v>47432</v>
      </c>
      <c r="L31" s="1"/>
    </row>
    <row r="32" spans="1:12" x14ac:dyDescent="0.35">
      <c r="A32" s="9">
        <v>3300</v>
      </c>
      <c r="B32" s="9" t="s">
        <v>156</v>
      </c>
      <c r="C32" s="1">
        <v>5740000</v>
      </c>
      <c r="D32" s="1">
        <v>0</v>
      </c>
      <c r="E32" s="1">
        <f t="shared" si="10"/>
        <v>5740000</v>
      </c>
      <c r="F32" s="1">
        <v>6136158.2199999997</v>
      </c>
      <c r="G32" s="1">
        <f t="shared" si="11"/>
        <v>6136158.2199999997</v>
      </c>
      <c r="H32" s="1">
        <v>5506458.1299999999</v>
      </c>
      <c r="I32" s="1">
        <f t="shared" si="12"/>
        <v>-396158.21999999974</v>
      </c>
      <c r="J32" s="1">
        <v>4671573.46</v>
      </c>
      <c r="K32" s="1">
        <f t="shared" si="13"/>
        <v>834884.66999999993</v>
      </c>
      <c r="L32" s="1"/>
    </row>
    <row r="33" spans="1:12" x14ac:dyDescent="0.35">
      <c r="A33" s="9">
        <v>3400</v>
      </c>
      <c r="B33" s="9" t="s">
        <v>157</v>
      </c>
      <c r="C33" s="1">
        <v>6200000</v>
      </c>
      <c r="D33" s="1">
        <v>0</v>
      </c>
      <c r="E33" s="1">
        <f t="shared" si="10"/>
        <v>6200000</v>
      </c>
      <c r="F33" s="1">
        <v>2500176.04</v>
      </c>
      <c r="G33" s="1">
        <f t="shared" si="11"/>
        <v>2500176.04</v>
      </c>
      <c r="H33" s="1">
        <v>2500176.04</v>
      </c>
      <c r="I33" s="1">
        <f t="shared" si="12"/>
        <v>3699823.96</v>
      </c>
      <c r="J33" s="1">
        <v>2475176.04</v>
      </c>
      <c r="K33" s="1">
        <f t="shared" si="13"/>
        <v>25000</v>
      </c>
      <c r="L33" s="1"/>
    </row>
    <row r="34" spans="1:12" x14ac:dyDescent="0.35">
      <c r="A34" s="9">
        <v>3500</v>
      </c>
      <c r="B34" s="9" t="s">
        <v>158</v>
      </c>
      <c r="C34" s="1">
        <v>1270000</v>
      </c>
      <c r="D34" s="1">
        <v>0</v>
      </c>
      <c r="E34" s="1">
        <f t="shared" si="10"/>
        <v>1270000</v>
      </c>
      <c r="F34" s="1">
        <v>1035566.88</v>
      </c>
      <c r="G34" s="1">
        <f t="shared" si="11"/>
        <v>1035566.88</v>
      </c>
      <c r="H34" s="1">
        <v>1035366.88</v>
      </c>
      <c r="I34" s="1">
        <f t="shared" si="12"/>
        <v>234433.12</v>
      </c>
      <c r="J34" s="1">
        <v>1035366.88</v>
      </c>
      <c r="K34" s="1">
        <f t="shared" si="13"/>
        <v>0</v>
      </c>
      <c r="L34" s="1"/>
    </row>
    <row r="35" spans="1:12" x14ac:dyDescent="0.35">
      <c r="A35" s="9">
        <v>3600</v>
      </c>
      <c r="B35" s="9" t="s">
        <v>159</v>
      </c>
      <c r="C35" s="1">
        <v>3820000</v>
      </c>
      <c r="D35" s="1">
        <v>0</v>
      </c>
      <c r="E35" s="1">
        <f t="shared" si="10"/>
        <v>3820000</v>
      </c>
      <c r="F35" s="1">
        <v>3531883.81</v>
      </c>
      <c r="G35" s="1">
        <f t="shared" si="11"/>
        <v>3531883.81</v>
      </c>
      <c r="H35" s="1">
        <v>3531883.81</v>
      </c>
      <c r="I35" s="1">
        <f t="shared" si="12"/>
        <v>288116.18999999994</v>
      </c>
      <c r="J35" s="1">
        <v>3224133.81</v>
      </c>
      <c r="K35" s="1">
        <f t="shared" si="13"/>
        <v>307750</v>
      </c>
      <c r="L35" s="1"/>
    </row>
    <row r="36" spans="1:12" x14ac:dyDescent="0.35">
      <c r="A36" s="9">
        <v>3700</v>
      </c>
      <c r="B36" s="9" t="s">
        <v>160</v>
      </c>
      <c r="C36" s="1">
        <v>950000</v>
      </c>
      <c r="D36" s="1">
        <v>0</v>
      </c>
      <c r="E36" s="1">
        <f t="shared" si="10"/>
        <v>950000</v>
      </c>
      <c r="F36" s="1">
        <v>136900</v>
      </c>
      <c r="G36" s="1">
        <f t="shared" si="11"/>
        <v>136900</v>
      </c>
      <c r="H36" s="1">
        <v>136900</v>
      </c>
      <c r="I36" s="1">
        <f t="shared" si="12"/>
        <v>813100</v>
      </c>
      <c r="J36" s="1">
        <v>136900</v>
      </c>
      <c r="K36" s="1">
        <f t="shared" si="13"/>
        <v>0</v>
      </c>
      <c r="L36" s="1"/>
    </row>
    <row r="37" spans="1:12" x14ac:dyDescent="0.35">
      <c r="A37" s="9">
        <v>3800</v>
      </c>
      <c r="B37" s="9" t="s">
        <v>205</v>
      </c>
      <c r="C37" s="1">
        <v>0</v>
      </c>
      <c r="D37" s="1">
        <v>0</v>
      </c>
      <c r="E37" s="1">
        <f t="shared" si="10"/>
        <v>0</v>
      </c>
      <c r="F37" s="1">
        <v>124647.67999999999</v>
      </c>
      <c r="G37" s="1">
        <f t="shared" si="11"/>
        <v>124647.67999999999</v>
      </c>
      <c r="H37" s="1">
        <v>124647.67999999999</v>
      </c>
      <c r="I37" s="1">
        <f t="shared" ref="I37:I39" si="14">+E37-G37</f>
        <v>-124647.67999999999</v>
      </c>
      <c r="J37" s="1">
        <v>72955.34</v>
      </c>
      <c r="K37" s="1">
        <f t="shared" ref="K37:K39" si="15">+H37-J37</f>
        <v>51692.34</v>
      </c>
      <c r="L37" s="1"/>
    </row>
    <row r="38" spans="1:12" x14ac:dyDescent="0.35">
      <c r="A38" s="9">
        <v>3900</v>
      </c>
      <c r="B38" s="9" t="s">
        <v>194</v>
      </c>
      <c r="C38" s="1">
        <f>+C40+C41+C42+C43+C44+C39</f>
        <v>5780000</v>
      </c>
      <c r="D38" s="1">
        <f t="shared" ref="D38:J38" si="16">+D40+D41+D42+D43+D44+D39</f>
        <v>0</v>
      </c>
      <c r="E38" s="1">
        <f t="shared" si="16"/>
        <v>5780000</v>
      </c>
      <c r="F38" s="1">
        <f t="shared" si="16"/>
        <v>5325943.9399999995</v>
      </c>
      <c r="G38" s="1">
        <f t="shared" si="16"/>
        <v>5325943.9399999995</v>
      </c>
      <c r="H38" s="1">
        <f t="shared" si="16"/>
        <v>5234890.5999999996</v>
      </c>
      <c r="I38" s="1">
        <f t="shared" si="16"/>
        <v>454056.06000000017</v>
      </c>
      <c r="J38" s="1">
        <f t="shared" si="16"/>
        <v>5044194.97</v>
      </c>
      <c r="K38" s="1">
        <f>+K40+K41+K42+K43+K44+K39</f>
        <v>190695.62999999989</v>
      </c>
      <c r="L38" s="1"/>
    </row>
    <row r="39" spans="1:12" x14ac:dyDescent="0.35">
      <c r="A39">
        <v>3900</v>
      </c>
      <c r="B39" s="9" t="s">
        <v>194</v>
      </c>
      <c r="C39" s="1">
        <v>0</v>
      </c>
      <c r="D39" s="1">
        <v>0</v>
      </c>
      <c r="E39" s="1">
        <v>0</v>
      </c>
      <c r="F39" s="1">
        <v>901260.66</v>
      </c>
      <c r="G39" s="1">
        <v>901260.66</v>
      </c>
      <c r="H39" s="1">
        <v>866257.32</v>
      </c>
      <c r="I39" s="1">
        <f t="shared" si="14"/>
        <v>-901260.66</v>
      </c>
      <c r="J39" s="1">
        <v>866257.32</v>
      </c>
      <c r="K39" s="1">
        <f t="shared" si="15"/>
        <v>0</v>
      </c>
      <c r="L39" s="1"/>
    </row>
    <row r="40" spans="1:12" x14ac:dyDescent="0.35">
      <c r="A40">
        <v>3910</v>
      </c>
      <c r="B40" t="s">
        <v>161</v>
      </c>
      <c r="C40" s="1">
        <v>780000</v>
      </c>
      <c r="D40" s="1">
        <v>0</v>
      </c>
      <c r="E40" s="1">
        <f t="shared" si="10"/>
        <v>780000</v>
      </c>
      <c r="F40" s="1">
        <v>117287.71</v>
      </c>
      <c r="G40" s="1">
        <f t="shared" si="11"/>
        <v>117287.71</v>
      </c>
      <c r="H40" s="1">
        <v>96487.71</v>
      </c>
      <c r="I40" s="1">
        <f t="shared" si="12"/>
        <v>662712.29</v>
      </c>
      <c r="J40" s="1">
        <v>96487.71</v>
      </c>
      <c r="K40" s="1">
        <f t="shared" si="13"/>
        <v>0</v>
      </c>
      <c r="L40" s="1"/>
    </row>
    <row r="41" spans="1:12" x14ac:dyDescent="0.35">
      <c r="A41">
        <v>3920</v>
      </c>
      <c r="B41" t="s">
        <v>162</v>
      </c>
      <c r="C41" s="1">
        <v>1200000</v>
      </c>
      <c r="D41" s="1">
        <v>0</v>
      </c>
      <c r="E41" s="1">
        <f t="shared" si="10"/>
        <v>1200000</v>
      </c>
      <c r="F41" s="1">
        <v>1147279.1100000001</v>
      </c>
      <c r="G41" s="1">
        <f t="shared" si="11"/>
        <v>1147279.1100000001</v>
      </c>
      <c r="H41" s="1">
        <v>1138979.1100000001</v>
      </c>
      <c r="I41" s="1">
        <f t="shared" si="12"/>
        <v>52720.889999999898</v>
      </c>
      <c r="J41" s="1">
        <v>1114979.1100000001</v>
      </c>
      <c r="K41" s="1">
        <f t="shared" si="13"/>
        <v>24000</v>
      </c>
      <c r="L41" s="1"/>
    </row>
    <row r="42" spans="1:12" x14ac:dyDescent="0.35">
      <c r="A42">
        <v>3930</v>
      </c>
      <c r="B42" t="s">
        <v>163</v>
      </c>
      <c r="C42" s="1">
        <v>1700000</v>
      </c>
      <c r="D42" s="1">
        <v>0</v>
      </c>
      <c r="E42" s="1">
        <f t="shared" si="10"/>
        <v>1700000</v>
      </c>
      <c r="F42" s="1">
        <v>909452.87</v>
      </c>
      <c r="G42" s="1">
        <f t="shared" si="11"/>
        <v>909452.87</v>
      </c>
      <c r="H42" s="1">
        <v>882502.87</v>
      </c>
      <c r="I42" s="1">
        <f t="shared" si="12"/>
        <v>790547.13</v>
      </c>
      <c r="J42" s="1">
        <v>873032.87</v>
      </c>
      <c r="K42" s="1">
        <f t="shared" si="13"/>
        <v>9470</v>
      </c>
      <c r="L42" s="1"/>
    </row>
    <row r="43" spans="1:12" x14ac:dyDescent="0.35">
      <c r="A43">
        <v>3970</v>
      </c>
      <c r="B43" t="s">
        <v>164</v>
      </c>
      <c r="C43" s="1">
        <v>100000</v>
      </c>
      <c r="D43" s="1">
        <v>0</v>
      </c>
      <c r="E43" s="1">
        <f t="shared" si="10"/>
        <v>100000</v>
      </c>
      <c r="F43" s="1">
        <v>35000</v>
      </c>
      <c r="G43" s="1">
        <f t="shared" si="11"/>
        <v>35000</v>
      </c>
      <c r="H43" s="1">
        <v>35000</v>
      </c>
      <c r="I43" s="1">
        <f t="shared" si="12"/>
        <v>65000</v>
      </c>
      <c r="J43" s="1">
        <v>25000</v>
      </c>
      <c r="K43" s="1">
        <f t="shared" si="13"/>
        <v>10000</v>
      </c>
      <c r="L43" s="1"/>
    </row>
    <row r="44" spans="1:12" x14ac:dyDescent="0.35">
      <c r="A44">
        <v>3990</v>
      </c>
      <c r="B44" t="s">
        <v>165</v>
      </c>
      <c r="C44" s="1">
        <v>2000000</v>
      </c>
      <c r="D44" s="1">
        <v>0</v>
      </c>
      <c r="E44" s="1">
        <f t="shared" si="10"/>
        <v>2000000</v>
      </c>
      <c r="F44" s="1">
        <v>2215663.59</v>
      </c>
      <c r="G44" s="1">
        <f t="shared" si="11"/>
        <v>2215663.59</v>
      </c>
      <c r="H44" s="1">
        <v>2215663.59</v>
      </c>
      <c r="I44" s="1">
        <f t="shared" si="12"/>
        <v>-215663.58999999985</v>
      </c>
      <c r="J44" s="1">
        <v>2068437.96</v>
      </c>
      <c r="K44" s="1">
        <f t="shared" si="13"/>
        <v>147225.62999999989</v>
      </c>
      <c r="L44" s="1"/>
    </row>
    <row r="45" spans="1:12" x14ac:dyDescent="0.35">
      <c r="A45" s="10">
        <v>4000</v>
      </c>
      <c r="B45" s="10" t="s">
        <v>166</v>
      </c>
      <c r="C45" s="11">
        <f>SUM(C46:C49)</f>
        <v>11305000</v>
      </c>
      <c r="D45" s="11">
        <v>0</v>
      </c>
      <c r="E45" s="11">
        <f t="shared" si="10"/>
        <v>11305000</v>
      </c>
      <c r="F45" s="11">
        <f>SUM(F46:F49)</f>
        <v>7737636.8600000003</v>
      </c>
      <c r="G45" s="11">
        <f t="shared" si="11"/>
        <v>7737636.8600000003</v>
      </c>
      <c r="H45" s="11">
        <f>SUM(H46:H49)</f>
        <v>7691347.9100000001</v>
      </c>
      <c r="I45" s="11">
        <f t="shared" si="12"/>
        <v>3567363.1399999997</v>
      </c>
      <c r="J45" s="11">
        <f>SUM(J46:J49)</f>
        <v>7641887.8000000007</v>
      </c>
      <c r="K45" s="11">
        <f t="shared" si="13"/>
        <v>49460.109999999404</v>
      </c>
      <c r="L45" s="1"/>
    </row>
    <row r="46" spans="1:12" x14ac:dyDescent="0.35">
      <c r="A46" s="9">
        <v>4200</v>
      </c>
      <c r="B46" s="9" t="s">
        <v>167</v>
      </c>
      <c r="C46" s="1">
        <v>7700000</v>
      </c>
      <c r="D46" s="1">
        <v>0</v>
      </c>
      <c r="E46" s="1">
        <f t="shared" si="10"/>
        <v>7700000</v>
      </c>
      <c r="F46" s="1">
        <v>2688800.41</v>
      </c>
      <c r="G46" s="1">
        <f t="shared" si="11"/>
        <v>2688800.41</v>
      </c>
      <c r="H46" s="1">
        <v>2688800.41</v>
      </c>
      <c r="I46" s="1">
        <f t="shared" si="12"/>
        <v>5011199.59</v>
      </c>
      <c r="J46" s="1">
        <v>2688800.41</v>
      </c>
      <c r="K46" s="1">
        <f t="shared" si="13"/>
        <v>0</v>
      </c>
      <c r="L46" s="1"/>
    </row>
    <row r="47" spans="1:12" x14ac:dyDescent="0.35">
      <c r="A47" s="9">
        <v>4300</v>
      </c>
      <c r="B47" s="9" t="s">
        <v>168</v>
      </c>
      <c r="C47" s="1">
        <v>2330000</v>
      </c>
      <c r="D47" s="1">
        <v>0</v>
      </c>
      <c r="E47" s="1">
        <f t="shared" si="10"/>
        <v>2330000</v>
      </c>
      <c r="F47" s="1">
        <v>4175509.09</v>
      </c>
      <c r="G47" s="1">
        <f t="shared" si="11"/>
        <v>4175509.09</v>
      </c>
      <c r="H47" s="1">
        <v>4144949.09</v>
      </c>
      <c r="I47" s="1">
        <f t="shared" si="12"/>
        <v>-1845509.0899999999</v>
      </c>
      <c r="J47" s="1">
        <v>4104802.95</v>
      </c>
      <c r="K47" s="1">
        <f t="shared" si="13"/>
        <v>40146.139999999665</v>
      </c>
      <c r="L47" s="1"/>
    </row>
    <row r="48" spans="1:12" x14ac:dyDescent="0.35">
      <c r="A48" s="9">
        <v>4500</v>
      </c>
      <c r="B48" s="9" t="s">
        <v>169</v>
      </c>
      <c r="C48" s="1"/>
      <c r="D48" s="1">
        <v>0</v>
      </c>
      <c r="E48" s="1">
        <f t="shared" si="10"/>
        <v>0</v>
      </c>
      <c r="F48" s="1"/>
      <c r="G48" s="1">
        <f t="shared" si="11"/>
        <v>0</v>
      </c>
      <c r="H48" s="1"/>
      <c r="I48" s="1">
        <f t="shared" si="12"/>
        <v>0</v>
      </c>
      <c r="J48" s="1"/>
      <c r="K48" s="1">
        <f t="shared" si="13"/>
        <v>0</v>
      </c>
      <c r="L48" s="1"/>
    </row>
    <row r="49" spans="1:12" x14ac:dyDescent="0.35">
      <c r="A49" s="9">
        <v>4900</v>
      </c>
      <c r="B49" s="9" t="s">
        <v>170</v>
      </c>
      <c r="C49" s="1">
        <v>1275000</v>
      </c>
      <c r="D49" s="1">
        <v>0</v>
      </c>
      <c r="E49" s="1">
        <f t="shared" si="10"/>
        <v>1275000</v>
      </c>
      <c r="F49" s="1">
        <v>873327.36</v>
      </c>
      <c r="G49" s="1">
        <f t="shared" si="11"/>
        <v>873327.36</v>
      </c>
      <c r="H49" s="1">
        <v>857598.41</v>
      </c>
      <c r="I49" s="1">
        <f t="shared" si="12"/>
        <v>401672.64</v>
      </c>
      <c r="J49" s="1">
        <v>848284.44</v>
      </c>
      <c r="K49" s="1">
        <f t="shared" si="13"/>
        <v>9313.9700000000885</v>
      </c>
      <c r="L49" s="1"/>
    </row>
    <row r="50" spans="1:12" x14ac:dyDescent="0.35">
      <c r="A50" s="10">
        <v>5000</v>
      </c>
      <c r="B50" s="10" t="s">
        <v>171</v>
      </c>
      <c r="C50" s="11">
        <f>+C51+C54+C57</f>
        <v>28098000</v>
      </c>
      <c r="D50" s="11">
        <v>0</v>
      </c>
      <c r="E50" s="11">
        <f t="shared" ref="E50:E64" si="17">+C50</f>
        <v>28098000</v>
      </c>
      <c r="F50" s="11">
        <f>+F51+F54+F57</f>
        <v>33705866.060000002</v>
      </c>
      <c r="G50" s="11">
        <f t="shared" si="11"/>
        <v>33705866.060000002</v>
      </c>
      <c r="H50" s="11">
        <f>+H51+H54+H57</f>
        <v>33428798.460000001</v>
      </c>
      <c r="I50" s="11">
        <f t="shared" ref="I50:I64" si="18">+E50-G50</f>
        <v>-5607866.0600000024</v>
      </c>
      <c r="J50" s="11">
        <f>+J51+J54+J57</f>
        <v>33420094.550000001</v>
      </c>
      <c r="K50" s="11">
        <f t="shared" ref="K50:K64" si="19">+H50-J50</f>
        <v>8703.910000000149</v>
      </c>
      <c r="L50" s="1"/>
    </row>
    <row r="51" spans="1:12" x14ac:dyDescent="0.35">
      <c r="A51" s="9">
        <v>5100</v>
      </c>
      <c r="B51" s="9" t="s">
        <v>172</v>
      </c>
      <c r="C51" s="1">
        <f>SUM(C52:C53)</f>
        <v>25150000</v>
      </c>
      <c r="D51" s="1">
        <v>0</v>
      </c>
      <c r="E51" s="1">
        <f t="shared" si="17"/>
        <v>25150000</v>
      </c>
      <c r="F51" s="1">
        <f>SUM(F52:F53)</f>
        <v>32117092.550000001</v>
      </c>
      <c r="G51" s="1">
        <f t="shared" si="11"/>
        <v>32117092.550000001</v>
      </c>
      <c r="H51" s="1">
        <v>31870977.550000001</v>
      </c>
      <c r="I51" s="1">
        <f>SUM(I52:I53)</f>
        <v>-6967092.5500000007</v>
      </c>
      <c r="J51" s="1">
        <v>31870977.550000001</v>
      </c>
      <c r="K51" s="1">
        <f t="shared" si="19"/>
        <v>0</v>
      </c>
      <c r="L51" s="1"/>
    </row>
    <row r="52" spans="1:12" x14ac:dyDescent="0.35">
      <c r="A52">
        <v>5130</v>
      </c>
      <c r="B52" t="s">
        <v>173</v>
      </c>
      <c r="C52" s="1">
        <v>150000</v>
      </c>
      <c r="D52" s="1">
        <v>0</v>
      </c>
      <c r="E52" s="1">
        <f t="shared" si="17"/>
        <v>150000</v>
      </c>
      <c r="F52" s="1">
        <v>0</v>
      </c>
      <c r="G52" s="1">
        <f t="shared" si="11"/>
        <v>0</v>
      </c>
      <c r="H52" s="1"/>
      <c r="I52" s="1">
        <f t="shared" si="18"/>
        <v>150000</v>
      </c>
      <c r="J52" s="1"/>
      <c r="K52" s="1">
        <f t="shared" si="19"/>
        <v>0</v>
      </c>
      <c r="L52" s="1"/>
    </row>
    <row r="53" spans="1:12" x14ac:dyDescent="0.35">
      <c r="A53">
        <v>5140</v>
      </c>
      <c r="B53" t="s">
        <v>174</v>
      </c>
      <c r="C53" s="1">
        <v>25000000</v>
      </c>
      <c r="D53" s="1">
        <v>0</v>
      </c>
      <c r="E53" s="1">
        <f t="shared" si="17"/>
        <v>25000000</v>
      </c>
      <c r="F53" s="1">
        <v>32117092.550000001</v>
      </c>
      <c r="G53" s="1">
        <f t="shared" si="11"/>
        <v>32117092.550000001</v>
      </c>
      <c r="H53" s="1">
        <v>31870977.550000001</v>
      </c>
      <c r="I53" s="1">
        <f t="shared" si="18"/>
        <v>-7117092.5500000007</v>
      </c>
      <c r="J53" s="1">
        <v>31870977.550000001</v>
      </c>
      <c r="K53" s="1">
        <f t="shared" si="19"/>
        <v>0</v>
      </c>
      <c r="L53" s="1"/>
    </row>
    <row r="54" spans="1:12" x14ac:dyDescent="0.35">
      <c r="A54" s="9">
        <v>5900</v>
      </c>
      <c r="B54" s="9" t="s">
        <v>175</v>
      </c>
      <c r="C54" s="1">
        <f>SUM(C55:C56)</f>
        <v>1148000</v>
      </c>
      <c r="D54" s="1">
        <v>0</v>
      </c>
      <c r="E54" s="1">
        <f t="shared" si="17"/>
        <v>1148000</v>
      </c>
      <c r="F54" s="1">
        <f>SUM(F55:F56)</f>
        <v>1493499.5499999998</v>
      </c>
      <c r="G54" s="1">
        <f t="shared" si="11"/>
        <v>1493499.5499999998</v>
      </c>
      <c r="H54" s="1">
        <f>SUM(H55:H56)</f>
        <v>1462546.95</v>
      </c>
      <c r="I54" s="1">
        <f t="shared" si="18"/>
        <v>-345499.54999999981</v>
      </c>
      <c r="J54" s="1">
        <f>SUM(J55:J56)</f>
        <v>1453843.04</v>
      </c>
      <c r="K54" s="1">
        <f t="shared" si="19"/>
        <v>8703.9099999999162</v>
      </c>
      <c r="L54" s="1"/>
    </row>
    <row r="55" spans="1:12" x14ac:dyDescent="0.35">
      <c r="A55">
        <v>5910</v>
      </c>
      <c r="B55" t="s">
        <v>4</v>
      </c>
      <c r="C55" s="1">
        <v>48000</v>
      </c>
      <c r="D55" s="1">
        <v>0</v>
      </c>
      <c r="E55" s="1">
        <f t="shared" si="17"/>
        <v>48000</v>
      </c>
      <c r="F55" s="1">
        <v>19089.38</v>
      </c>
      <c r="G55" s="1">
        <f t="shared" si="11"/>
        <v>19089.38</v>
      </c>
      <c r="H55" s="1">
        <v>19089.38</v>
      </c>
      <c r="I55" s="1">
        <f t="shared" si="18"/>
        <v>28910.62</v>
      </c>
      <c r="J55" s="1">
        <v>17199.32</v>
      </c>
      <c r="K55" s="1">
        <f t="shared" si="19"/>
        <v>1890.0600000000013</v>
      </c>
      <c r="L55" s="1"/>
    </row>
    <row r="56" spans="1:12" x14ac:dyDescent="0.35">
      <c r="A56">
        <v>5920</v>
      </c>
      <c r="B56" t="s">
        <v>175</v>
      </c>
      <c r="C56" s="1">
        <v>1100000</v>
      </c>
      <c r="D56" s="1">
        <v>0</v>
      </c>
      <c r="E56" s="1">
        <f t="shared" si="17"/>
        <v>1100000</v>
      </c>
      <c r="F56" s="1">
        <v>1474410.17</v>
      </c>
      <c r="G56" s="1">
        <f t="shared" si="11"/>
        <v>1474410.17</v>
      </c>
      <c r="H56" s="1">
        <v>1443457.57</v>
      </c>
      <c r="I56" s="1">
        <f t="shared" si="18"/>
        <v>-374410.16999999993</v>
      </c>
      <c r="J56" s="1">
        <v>1436643.72</v>
      </c>
      <c r="K56" s="1">
        <f t="shared" si="19"/>
        <v>6813.8500000000931</v>
      </c>
      <c r="L56" s="1"/>
    </row>
    <row r="57" spans="1:12" x14ac:dyDescent="0.35">
      <c r="A57" s="9">
        <v>5200</v>
      </c>
      <c r="B57" s="9" t="s">
        <v>176</v>
      </c>
      <c r="C57" s="1">
        <f>SUM(C58)</f>
        <v>1800000</v>
      </c>
      <c r="D57" s="1">
        <v>0</v>
      </c>
      <c r="E57" s="1">
        <f t="shared" si="17"/>
        <v>1800000</v>
      </c>
      <c r="F57" s="1">
        <f>SUM(F58)</f>
        <v>95273.96</v>
      </c>
      <c r="G57" s="1">
        <f t="shared" si="11"/>
        <v>95273.96</v>
      </c>
      <c r="H57" s="1">
        <f>SUM(H58)</f>
        <v>95273.96</v>
      </c>
      <c r="I57" s="1">
        <f t="shared" si="18"/>
        <v>1704726.04</v>
      </c>
      <c r="J57" s="1">
        <f>SUM(J58)</f>
        <v>95273.96</v>
      </c>
      <c r="K57" s="1">
        <f t="shared" si="19"/>
        <v>0</v>
      </c>
      <c r="L57" s="1"/>
    </row>
    <row r="58" spans="1:12" x14ac:dyDescent="0.35">
      <c r="A58">
        <v>5210</v>
      </c>
      <c r="B58" t="s">
        <v>177</v>
      </c>
      <c r="C58" s="1">
        <v>1800000</v>
      </c>
      <c r="D58" s="1">
        <v>0</v>
      </c>
      <c r="E58" s="1">
        <f t="shared" si="17"/>
        <v>1800000</v>
      </c>
      <c r="F58" s="1">
        <v>95273.96</v>
      </c>
      <c r="G58" s="1">
        <f t="shared" si="11"/>
        <v>95273.96</v>
      </c>
      <c r="H58" s="1">
        <v>95273.96</v>
      </c>
      <c r="I58" s="1">
        <f t="shared" si="18"/>
        <v>1704726.04</v>
      </c>
      <c r="J58" s="1">
        <v>95273.96</v>
      </c>
      <c r="K58" s="1">
        <f t="shared" si="19"/>
        <v>0</v>
      </c>
      <c r="L58" s="1"/>
    </row>
    <row r="59" spans="1:12" x14ac:dyDescent="0.35">
      <c r="A59" s="10">
        <v>7000</v>
      </c>
      <c r="B59" s="10" t="s">
        <v>178</v>
      </c>
      <c r="C59" s="11">
        <f>+C60+C63</f>
        <v>3450000</v>
      </c>
      <c r="D59" s="11">
        <v>0</v>
      </c>
      <c r="E59" s="11">
        <f t="shared" si="17"/>
        <v>3450000</v>
      </c>
      <c r="F59" s="11">
        <f>+F60+F63</f>
        <v>562224.20000000007</v>
      </c>
      <c r="G59" s="11">
        <f t="shared" si="11"/>
        <v>562224.20000000007</v>
      </c>
      <c r="H59" s="11">
        <f>+H60+H63</f>
        <v>562224.20000000007</v>
      </c>
      <c r="I59" s="11">
        <f t="shared" si="18"/>
        <v>2887775.8</v>
      </c>
      <c r="J59" s="11">
        <f>+J60+J63</f>
        <v>562224.20000000007</v>
      </c>
      <c r="K59" s="11">
        <f t="shared" si="19"/>
        <v>0</v>
      </c>
      <c r="L59" s="1"/>
    </row>
    <row r="60" spans="1:12" x14ac:dyDescent="0.35">
      <c r="A60" s="9">
        <v>7100</v>
      </c>
      <c r="B60" s="9" t="s">
        <v>196</v>
      </c>
      <c r="C60" s="1">
        <f>SUM(C61:C62)</f>
        <v>3300000</v>
      </c>
      <c r="D60" s="1"/>
      <c r="E60" s="1"/>
      <c r="F60" s="1">
        <f>SUM(F61:F62)</f>
        <v>334702.53000000003</v>
      </c>
      <c r="G60" s="1"/>
      <c r="H60" s="1">
        <f>SUM(H61:H62)</f>
        <v>334702.53000000003</v>
      </c>
      <c r="I60" s="1"/>
      <c r="J60" s="1">
        <f>SUM(J61:J62)</f>
        <v>334702.53000000003</v>
      </c>
      <c r="K60" s="1"/>
      <c r="L60" s="1"/>
    </row>
    <row r="61" spans="1:12" x14ac:dyDescent="0.35">
      <c r="A61">
        <v>7120</v>
      </c>
      <c r="B61" t="s">
        <v>179</v>
      </c>
      <c r="C61" s="1">
        <v>2400000</v>
      </c>
      <c r="D61" s="1">
        <v>0</v>
      </c>
      <c r="E61" s="1">
        <f t="shared" si="17"/>
        <v>2400000</v>
      </c>
      <c r="F61" s="1">
        <v>334702.53000000003</v>
      </c>
      <c r="G61" s="1">
        <f t="shared" si="11"/>
        <v>334702.53000000003</v>
      </c>
      <c r="H61" s="1">
        <v>334702.53000000003</v>
      </c>
      <c r="I61" s="1">
        <f t="shared" si="18"/>
        <v>2065297.47</v>
      </c>
      <c r="J61" s="1">
        <v>334702.53000000003</v>
      </c>
      <c r="K61" s="1">
        <f t="shared" si="19"/>
        <v>0</v>
      </c>
      <c r="L61" s="1"/>
    </row>
    <row r="62" spans="1:12" x14ac:dyDescent="0.35">
      <c r="A62">
        <v>7150</v>
      </c>
      <c r="B62" t="s">
        <v>195</v>
      </c>
      <c r="C62" s="1">
        <v>900000</v>
      </c>
      <c r="D62" s="1">
        <v>0</v>
      </c>
      <c r="E62" s="1">
        <f t="shared" ref="E62" si="20">+C62</f>
        <v>900000</v>
      </c>
      <c r="F62" s="1">
        <v>0</v>
      </c>
      <c r="G62" s="1">
        <f t="shared" si="11"/>
        <v>0</v>
      </c>
      <c r="H62" s="1">
        <v>0</v>
      </c>
      <c r="I62" s="1">
        <f t="shared" si="18"/>
        <v>900000</v>
      </c>
      <c r="J62" s="1">
        <v>0</v>
      </c>
      <c r="K62" s="1">
        <f t="shared" si="19"/>
        <v>0</v>
      </c>
      <c r="L62" s="1"/>
    </row>
    <row r="63" spans="1:12" x14ac:dyDescent="0.35">
      <c r="A63" s="9">
        <v>7800</v>
      </c>
      <c r="B63" s="9" t="s">
        <v>197</v>
      </c>
      <c r="C63" s="1">
        <f>SUM(C64)</f>
        <v>150000</v>
      </c>
      <c r="D63" s="1">
        <v>0</v>
      </c>
      <c r="E63" s="1">
        <f t="shared" ref="E63:K63" si="21">SUM(E64)</f>
        <v>150000</v>
      </c>
      <c r="F63" s="1">
        <f t="shared" si="21"/>
        <v>227521.67</v>
      </c>
      <c r="G63" s="1">
        <f t="shared" si="21"/>
        <v>227521.67</v>
      </c>
      <c r="H63" s="1">
        <f t="shared" si="21"/>
        <v>227521.67</v>
      </c>
      <c r="I63" s="1">
        <f t="shared" si="21"/>
        <v>-77521.670000000013</v>
      </c>
      <c r="J63" s="1">
        <f t="shared" si="21"/>
        <v>227521.67</v>
      </c>
      <c r="K63" s="1">
        <f t="shared" si="21"/>
        <v>0</v>
      </c>
      <c r="L63" s="1"/>
    </row>
    <row r="64" spans="1:12" x14ac:dyDescent="0.35">
      <c r="A64">
        <v>7810</v>
      </c>
      <c r="B64" t="s">
        <v>180</v>
      </c>
      <c r="C64" s="1">
        <v>150000</v>
      </c>
      <c r="D64" s="1">
        <v>0</v>
      </c>
      <c r="E64" s="1">
        <f t="shared" si="17"/>
        <v>150000</v>
      </c>
      <c r="F64" s="1">
        <v>227521.67</v>
      </c>
      <c r="G64" s="1">
        <f t="shared" si="11"/>
        <v>227521.67</v>
      </c>
      <c r="H64" s="1">
        <v>227521.67</v>
      </c>
      <c r="I64" s="1">
        <f t="shared" si="18"/>
        <v>-77521.670000000013</v>
      </c>
      <c r="J64" s="1">
        <v>227521.67</v>
      </c>
      <c r="K64" s="1">
        <f t="shared" si="19"/>
        <v>0</v>
      </c>
      <c r="L64" s="1"/>
    </row>
    <row r="65" spans="1:12" x14ac:dyDescent="0.35">
      <c r="A65" s="10">
        <v>8000</v>
      </c>
      <c r="B65" s="10" t="s">
        <v>198</v>
      </c>
      <c r="C65" s="11">
        <f>SUM(C66)</f>
        <v>0</v>
      </c>
      <c r="D65" s="11">
        <f t="shared" ref="D65:K65" si="22">SUM(D66)</f>
        <v>0</v>
      </c>
      <c r="E65" s="11">
        <f t="shared" si="22"/>
        <v>0</v>
      </c>
      <c r="F65" s="11">
        <f t="shared" si="22"/>
        <v>502392.15</v>
      </c>
      <c r="G65" s="11">
        <f t="shared" si="22"/>
        <v>502392.15</v>
      </c>
      <c r="H65" s="11">
        <f t="shared" si="22"/>
        <v>502392.15</v>
      </c>
      <c r="I65" s="11">
        <f t="shared" si="22"/>
        <v>-502392.15</v>
      </c>
      <c r="J65" s="11">
        <f t="shared" si="22"/>
        <v>502392.15</v>
      </c>
      <c r="K65" s="11">
        <f t="shared" si="22"/>
        <v>0</v>
      </c>
      <c r="L65" s="1"/>
    </row>
    <row r="66" spans="1:12" x14ac:dyDescent="0.35">
      <c r="A66" s="9">
        <v>8500</v>
      </c>
      <c r="B66" s="9" t="s">
        <v>199</v>
      </c>
      <c r="C66" s="1">
        <f>SUM(C67:C68)</f>
        <v>0</v>
      </c>
      <c r="D66" s="1">
        <f t="shared" ref="D66:K66" si="23">SUM(D67:D68)</f>
        <v>0</v>
      </c>
      <c r="E66" s="1">
        <f t="shared" si="23"/>
        <v>0</v>
      </c>
      <c r="F66" s="1">
        <f t="shared" si="23"/>
        <v>502392.15</v>
      </c>
      <c r="G66" s="1">
        <f t="shared" si="23"/>
        <v>502392.15</v>
      </c>
      <c r="H66" s="1">
        <f t="shared" si="23"/>
        <v>502392.15</v>
      </c>
      <c r="I66" s="1">
        <f t="shared" si="23"/>
        <v>-502392.15</v>
      </c>
      <c r="J66" s="1">
        <f t="shared" si="23"/>
        <v>502392.15</v>
      </c>
      <c r="K66" s="1">
        <f t="shared" si="23"/>
        <v>0</v>
      </c>
      <c r="L66" s="1"/>
    </row>
    <row r="67" spans="1:12" x14ac:dyDescent="0.35">
      <c r="A67">
        <v>8532</v>
      </c>
      <c r="B67" t="s">
        <v>200</v>
      </c>
      <c r="C67" s="1">
        <v>0</v>
      </c>
      <c r="D67" s="1">
        <v>0</v>
      </c>
      <c r="E67" s="1">
        <f t="shared" ref="E67:E68" si="24">+C67</f>
        <v>0</v>
      </c>
      <c r="F67" s="1">
        <v>547059.49</v>
      </c>
      <c r="G67" s="1">
        <f t="shared" ref="G67:G68" si="25">+F67</f>
        <v>547059.49</v>
      </c>
      <c r="H67" s="1">
        <v>547059.49</v>
      </c>
      <c r="I67" s="1">
        <f t="shared" ref="I67:I68" si="26">+E67-G67</f>
        <v>-547059.49</v>
      </c>
      <c r="J67" s="1">
        <v>547059.49</v>
      </c>
      <c r="K67" s="1">
        <f t="shared" ref="K67:K68" si="27">+H67-J67</f>
        <v>0</v>
      </c>
    </row>
    <row r="68" spans="1:12" x14ac:dyDescent="0.35">
      <c r="A68">
        <v>8534</v>
      </c>
      <c r="B68" t="s">
        <v>201</v>
      </c>
      <c r="C68" s="1">
        <v>0</v>
      </c>
      <c r="D68" s="1">
        <v>0</v>
      </c>
      <c r="E68" s="1">
        <f t="shared" si="24"/>
        <v>0</v>
      </c>
      <c r="F68" s="1">
        <v>-44667.34</v>
      </c>
      <c r="G68" s="1">
        <f t="shared" si="25"/>
        <v>-44667.34</v>
      </c>
      <c r="H68" s="1">
        <v>-44667.34</v>
      </c>
      <c r="I68" s="1">
        <f t="shared" si="26"/>
        <v>44667.34</v>
      </c>
      <c r="J68" s="1">
        <v>-44667.34</v>
      </c>
      <c r="K68" s="1">
        <f t="shared" si="27"/>
        <v>0</v>
      </c>
    </row>
    <row r="69" spans="1:12" x14ac:dyDescent="0.35">
      <c r="A69" s="10">
        <v>9000</v>
      </c>
      <c r="B69" s="10" t="s">
        <v>202</v>
      </c>
      <c r="C69" s="11">
        <f>+C70</f>
        <v>0</v>
      </c>
      <c r="D69" s="11">
        <f t="shared" ref="D69:K70" si="28">+D70</f>
        <v>0</v>
      </c>
      <c r="E69" s="11">
        <f t="shared" si="28"/>
        <v>0</v>
      </c>
      <c r="F69" s="11">
        <f t="shared" si="28"/>
        <v>427720.19</v>
      </c>
      <c r="G69" s="11">
        <f t="shared" si="28"/>
        <v>427720.19</v>
      </c>
      <c r="H69" s="11">
        <f t="shared" si="28"/>
        <v>427720.19</v>
      </c>
      <c r="I69" s="11">
        <f t="shared" si="28"/>
        <v>-427720.19</v>
      </c>
      <c r="J69" s="11">
        <f t="shared" si="28"/>
        <v>427720.19</v>
      </c>
      <c r="K69" s="11">
        <f t="shared" si="28"/>
        <v>0</v>
      </c>
      <c r="L69" s="1"/>
    </row>
    <row r="70" spans="1:12" x14ac:dyDescent="0.35">
      <c r="A70">
        <v>9100</v>
      </c>
      <c r="B70" t="s">
        <v>204</v>
      </c>
      <c r="C70" s="1">
        <f>+C71</f>
        <v>0</v>
      </c>
      <c r="D70" s="1">
        <f t="shared" si="28"/>
        <v>0</v>
      </c>
      <c r="E70" s="1">
        <f t="shared" si="28"/>
        <v>0</v>
      </c>
      <c r="F70" s="1">
        <f t="shared" si="28"/>
        <v>427720.19</v>
      </c>
      <c r="G70" s="1">
        <f t="shared" si="28"/>
        <v>427720.19</v>
      </c>
      <c r="H70" s="1">
        <f t="shared" si="28"/>
        <v>427720.19</v>
      </c>
      <c r="I70" s="1">
        <f t="shared" si="28"/>
        <v>-427720.19</v>
      </c>
      <c r="J70" s="1">
        <f t="shared" si="28"/>
        <v>427720.19</v>
      </c>
      <c r="K70" s="1">
        <f t="shared" si="28"/>
        <v>0</v>
      </c>
    </row>
    <row r="71" spans="1:12" x14ac:dyDescent="0.35">
      <c r="A71">
        <v>9110</v>
      </c>
      <c r="B71" t="s">
        <v>203</v>
      </c>
      <c r="C71" s="1">
        <v>0</v>
      </c>
      <c r="D71" s="1">
        <v>0</v>
      </c>
      <c r="E71" s="1">
        <f t="shared" ref="E71" si="29">+C71</f>
        <v>0</v>
      </c>
      <c r="F71" s="1">
        <v>427720.19</v>
      </c>
      <c r="G71" s="1">
        <f t="shared" ref="G71" si="30">+F71</f>
        <v>427720.19</v>
      </c>
      <c r="H71" s="1">
        <v>427720.19</v>
      </c>
      <c r="I71" s="1">
        <f t="shared" ref="I71" si="31">+E71-G71</f>
        <v>-427720.19</v>
      </c>
      <c r="J71" s="1">
        <v>427720.19</v>
      </c>
      <c r="K71" s="1">
        <f t="shared" ref="K71" si="32">+H71-J71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Fabiola Tacchetti</cp:lastModifiedBy>
  <dcterms:created xsi:type="dcterms:W3CDTF">2021-04-08T15:24:09Z</dcterms:created>
  <dcterms:modified xsi:type="dcterms:W3CDTF">2021-07-22T11:33:13Z</dcterms:modified>
</cp:coreProperties>
</file>