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200" windowWidth="19155" windowHeight="6870" activeTab="2"/>
  </bookViews>
  <sheets>
    <sheet name="ERG RES" sheetId="6" r:id="rId1"/>
    <sheet name="EJ ing" sheetId="4" r:id="rId2"/>
    <sheet name="Ej Gastos" sheetId="5" r:id="rId3"/>
  </sheets>
  <externalReferences>
    <externalReference r:id="rId4"/>
  </externalReferences>
  <definedNames>
    <definedName name="_xlnm.Print_Area" localSheetId="2">'Ej Gastos'!$B$1:$F$151</definedName>
    <definedName name="_xlnm.Print_Area" localSheetId="1">'EJ ing'!$B$2:$H$53</definedName>
    <definedName name="_xlnm.Print_Area" localSheetId="0">'ERG RES'!$B$1:$G$39</definedName>
    <definedName name="farmacia" localSheetId="2">#REF!</definedName>
    <definedName name="farmacia" localSheetId="1">#REF!</definedName>
    <definedName name="farmacia" localSheetId="0">#REF!</definedName>
    <definedName name="farmacia">#REF!</definedName>
    <definedName name="_xlnm.Print_Titles" localSheetId="2">'Ej Gastos'!$1:$6</definedName>
    <definedName name="_xlnm.Print_Titles" localSheetId="1">'EJ ing'!$6:$7</definedName>
    <definedName name="_xlnm.Print_Titles" localSheetId="0">'ERG RES'!$7:$8</definedName>
  </definedNames>
  <calcPr calcId="144525"/>
</workbook>
</file>

<file path=xl/calcChain.xml><?xml version="1.0" encoding="utf-8"?>
<calcChain xmlns="http://schemas.openxmlformats.org/spreadsheetml/2006/main">
  <c r="F150" i="5" l="1"/>
  <c r="F49" i="4" l="1"/>
  <c r="F133" i="5" l="1"/>
  <c r="F131" i="5"/>
  <c r="F129" i="5"/>
  <c r="F141" i="5"/>
  <c r="F37" i="6" s="1"/>
  <c r="F36" i="6" s="1"/>
  <c r="F128" i="5" l="1"/>
  <c r="F33" i="6" s="1"/>
  <c r="F34" i="6"/>
  <c r="F32" i="6" l="1"/>
  <c r="F127" i="5"/>
  <c r="F22" i="6"/>
  <c r="F47" i="4" l="1"/>
  <c r="F21" i="6" s="1"/>
  <c r="F20" i="6" s="1"/>
  <c r="F19" i="6" s="1"/>
  <c r="F41" i="4"/>
  <c r="F18" i="6" s="1"/>
  <c r="F17" i="6" s="1"/>
  <c r="F34" i="4"/>
  <c r="F33" i="4" s="1"/>
  <c r="F31" i="4"/>
  <c r="F30" i="4" s="1"/>
  <c r="F15" i="6" s="1"/>
  <c r="F24" i="4"/>
  <c r="F19" i="4"/>
  <c r="F17" i="4"/>
  <c r="F12" i="4"/>
  <c r="F12" i="6" s="1"/>
  <c r="F10" i="4"/>
  <c r="F11" i="6" s="1"/>
  <c r="F46" i="4" l="1"/>
  <c r="F40" i="4"/>
  <c r="F16" i="4"/>
  <c r="F16" i="6"/>
  <c r="F14" i="6" s="1"/>
  <c r="F9" i="4" l="1"/>
  <c r="F13" i="6"/>
  <c r="F10" i="6" s="1"/>
  <c r="F9" i="6" s="1"/>
  <c r="F23" i="6" s="1"/>
  <c r="F29" i="4"/>
  <c r="F45" i="4"/>
  <c r="F8" i="4" l="1"/>
  <c r="F52" i="4" s="1"/>
  <c r="F81" i="5" l="1"/>
  <c r="F82" i="5"/>
  <c r="F93" i="5" l="1"/>
  <c r="F118" i="5"/>
  <c r="F109" i="5"/>
  <c r="F62" i="5"/>
  <c r="F115" i="5"/>
  <c r="F97" i="5"/>
  <c r="F35" i="6"/>
  <c r="F80" i="5"/>
  <c r="F99" i="5" l="1"/>
  <c r="F117" i="5"/>
  <c r="F28" i="6"/>
  <c r="F40" i="5"/>
  <c r="F111" i="5"/>
  <c r="F36" i="5"/>
  <c r="F16" i="5"/>
  <c r="F64" i="5"/>
  <c r="F31" i="5"/>
  <c r="F75" i="5"/>
  <c r="F49" i="5"/>
  <c r="F103" i="5"/>
  <c r="F23" i="5"/>
  <c r="F121" i="5"/>
  <c r="F92" i="5"/>
  <c r="F125" i="5"/>
  <c r="F51" i="5"/>
  <c r="F83" i="5"/>
  <c r="F44" i="5"/>
  <c r="F9" i="5"/>
  <c r="F54" i="5"/>
  <c r="F74" i="5" l="1"/>
  <c r="F27" i="6" s="1"/>
  <c r="F30" i="5"/>
  <c r="F26" i="6" s="1"/>
  <c r="F8" i="5"/>
  <c r="F25" i="6" s="1"/>
  <c r="F120" i="5"/>
  <c r="F29" i="6" s="1"/>
  <c r="F24" i="6" l="1"/>
  <c r="F30" i="6" s="1"/>
  <c r="F31" i="6" s="1"/>
  <c r="F38" i="6" s="1"/>
  <c r="F7" i="5"/>
</calcChain>
</file>

<file path=xl/sharedStrings.xml><?xml version="1.0" encoding="utf-8"?>
<sst xmlns="http://schemas.openxmlformats.org/spreadsheetml/2006/main" count="235" uniqueCount="191">
  <si>
    <t xml:space="preserve"> MUNICIPALIDAD DE BAJADA DEL AGRIO</t>
  </si>
  <si>
    <t>PROVINCIA DEL NEUQUEN</t>
  </si>
  <si>
    <t>Concepto</t>
  </si>
  <si>
    <t>EJECUTADO</t>
  </si>
  <si>
    <t>INGRESOS CORRIENTES</t>
  </si>
  <si>
    <t xml:space="preserve">Ingresos Tributarios </t>
  </si>
  <si>
    <t>De origen Nacional</t>
  </si>
  <si>
    <t>De origen Provincial</t>
  </si>
  <si>
    <t>De Origen Municipal</t>
  </si>
  <si>
    <t>Impuestos</t>
  </si>
  <si>
    <t>Tasas</t>
  </si>
  <si>
    <t>Derechos</t>
  </si>
  <si>
    <t xml:space="preserve">Ingresos no Tributarios </t>
  </si>
  <si>
    <t>Regalías</t>
  </si>
  <si>
    <t>Otros Ingresos No Tributarios</t>
  </si>
  <si>
    <t>Transferencias</t>
  </si>
  <si>
    <t>Del Sector Público Provincial</t>
  </si>
  <si>
    <t>Otros de la administración central provincial</t>
  </si>
  <si>
    <t>INGRESOS DE CAPITAL</t>
  </si>
  <si>
    <t>De la administración central nacional</t>
  </si>
  <si>
    <t>Fondo Federal Solidario PEN Nº 206/09</t>
  </si>
  <si>
    <t>TOTAL ESTADOS DE INGRESOS</t>
  </si>
  <si>
    <t>PROVINCIA DEL NEUQUEN   *   MUNICIPALIDAD DE BAJADA DEL AGRIO</t>
  </si>
  <si>
    <t>I - GASTOS CORRIENTES</t>
  </si>
  <si>
    <t xml:space="preserve">EROGACIONES CORRIENTES          </t>
  </si>
  <si>
    <t>Personal</t>
  </si>
  <si>
    <t>Personal Permanente</t>
  </si>
  <si>
    <t>Contratos de locación de servicios con prest</t>
  </si>
  <si>
    <t>Personal con cargo político</t>
  </si>
  <si>
    <t>Bienes de Consumo</t>
  </si>
  <si>
    <t>Productos alimenticios agropecuarios y forestales</t>
  </si>
  <si>
    <t>Textiles Vestuario</t>
  </si>
  <si>
    <t>Productos de cuero y caucho</t>
  </si>
  <si>
    <t>Productos de minerales no metálicos</t>
  </si>
  <si>
    <t>Productos metálicos</t>
  </si>
  <si>
    <t>Productos químicos, combustibles y lubricante</t>
  </si>
  <si>
    <t>Minerales</t>
  </si>
  <si>
    <t>Otros bienes de consumo</t>
  </si>
  <si>
    <t>Servicios No Personales</t>
  </si>
  <si>
    <t>Servicios Básicos</t>
  </si>
  <si>
    <t>Teléfonos, telefax y comunicaciones por intet</t>
  </si>
  <si>
    <t>Alquileres y Derechos</t>
  </si>
  <si>
    <t>Servicios Técnicos y Profesionales</t>
  </si>
  <si>
    <t>Estudios, investig y proyectos de factibilida</t>
  </si>
  <si>
    <t>Servicios comerciales y financieros</t>
  </si>
  <si>
    <t>Servicios Púb Municipales contratados a 3º</t>
  </si>
  <si>
    <t>Impuestos, Derechos y Tasas</t>
  </si>
  <si>
    <t>Mantenimiento, reparación y limpieza de biens</t>
  </si>
  <si>
    <t>Pasajes y viáticos</t>
  </si>
  <si>
    <t>Otros servicios</t>
  </si>
  <si>
    <t>Anticipo Cooparticipacion</t>
  </si>
  <si>
    <t>Otros Gastos</t>
  </si>
  <si>
    <t>Modulo de Abastestecimiento - YPF</t>
  </si>
  <si>
    <t>Transferencias p/financ. Erog. Ctes.</t>
  </si>
  <si>
    <t>Transferencias al sector privado para financiar gastos corrientes</t>
  </si>
  <si>
    <t>EROGACIONES DE CAPITAL</t>
  </si>
  <si>
    <t>Bienes de Capital</t>
  </si>
  <si>
    <t>Amortización de Deuda Flotante</t>
  </si>
  <si>
    <t>TOTAL ESTADOS DE GASTOS</t>
  </si>
  <si>
    <t xml:space="preserve">Retribuciones de los cargos                  </t>
  </si>
  <si>
    <t xml:space="preserve">Retribuciones que no hacen a los cargos      </t>
  </si>
  <si>
    <t xml:space="preserve">Sueldo Anual Complementario                  </t>
  </si>
  <si>
    <t xml:space="preserve">Asignaciones familiares                      </t>
  </si>
  <si>
    <t xml:space="preserve">Contribuciones patronales                    </t>
  </si>
  <si>
    <t xml:space="preserve">Seguros riesgos del trabajo                  </t>
  </si>
  <si>
    <t xml:space="preserve">Alimentos para personas                      </t>
  </si>
  <si>
    <t xml:space="preserve">Productos agroforestales                     </t>
  </si>
  <si>
    <t xml:space="preserve">Madera, corcho y sus manufacturas            </t>
  </si>
  <si>
    <t xml:space="preserve">Productos de Jardineria                      </t>
  </si>
  <si>
    <t xml:space="preserve">Hilados y telas                              </t>
  </si>
  <si>
    <t xml:space="preserve">Prendas de vestir                            </t>
  </si>
  <si>
    <t xml:space="preserve">Art. de Merceria                             </t>
  </si>
  <si>
    <t xml:space="preserve">Artículos de cuero                           </t>
  </si>
  <si>
    <t xml:space="preserve">Cubiertas y cámaras de aire                  </t>
  </si>
  <si>
    <t xml:space="preserve">Guantes de Seguridad                         </t>
  </si>
  <si>
    <t xml:space="preserve">Productos de vidrio                          </t>
  </si>
  <si>
    <t xml:space="preserve">Herramientas menores                         </t>
  </si>
  <si>
    <t xml:space="preserve">Elementos de seguridad industrial            </t>
  </si>
  <si>
    <t xml:space="preserve">Compuestos químicos                          </t>
  </si>
  <si>
    <t xml:space="preserve">Insecticidas, fumigantes y otros             </t>
  </si>
  <si>
    <t xml:space="preserve">Tinturas, pinturas y colorantes              </t>
  </si>
  <si>
    <t xml:space="preserve">Combustibles y lubricantes                   </t>
  </si>
  <si>
    <t xml:space="preserve">Productos de material plástico               </t>
  </si>
  <si>
    <t xml:space="preserve">Piedra, arcilla y arena                      </t>
  </si>
  <si>
    <t xml:space="preserve">Elementos de Limpieza                        </t>
  </si>
  <si>
    <t xml:space="preserve">Útiles de escritorio, oficina y enseñanza    </t>
  </si>
  <si>
    <t xml:space="preserve">Útiles y materiales eléctricos               </t>
  </si>
  <si>
    <t xml:space="preserve">Utensilios de cocina y comedor               </t>
  </si>
  <si>
    <t>Productos para celebraciones, cortesias y hom</t>
  </si>
  <si>
    <t xml:space="preserve">Otros                                        </t>
  </si>
  <si>
    <t xml:space="preserve">Producto festejos dia del niño               </t>
  </si>
  <si>
    <t xml:space="preserve">Productos de ferreteria                      </t>
  </si>
  <si>
    <t xml:space="preserve">Art. Deportivos                              </t>
  </si>
  <si>
    <t>Productos de papel, cartón e impresos</t>
  </si>
  <si>
    <t xml:space="preserve">Productos de artes gráficas                  </t>
  </si>
  <si>
    <t xml:space="preserve">Productos de papel y cartón                  </t>
  </si>
  <si>
    <t xml:space="preserve">Energía Eléctrica                            </t>
  </si>
  <si>
    <t xml:space="preserve">Gas                                          </t>
  </si>
  <si>
    <t>Alquiler de maquinaria, equipo y medios de tr</t>
  </si>
  <si>
    <t xml:space="preserve">Hospedaje                                    </t>
  </si>
  <si>
    <t xml:space="preserve">Médicos y Sanitarios                         </t>
  </si>
  <si>
    <t xml:space="preserve">Jurídicos                                    </t>
  </si>
  <si>
    <t xml:space="preserve">Contabilidad y auditoria                     </t>
  </si>
  <si>
    <t xml:space="preserve">De capacitación                              </t>
  </si>
  <si>
    <t xml:space="preserve">Servicios de Seguridad e higiene             </t>
  </si>
  <si>
    <t xml:space="preserve">Servicios para Eventos Deportivos            </t>
  </si>
  <si>
    <t xml:space="preserve">Transporte                                   </t>
  </si>
  <si>
    <t xml:space="preserve">Primas y gastos de seguros                   </t>
  </si>
  <si>
    <t xml:space="preserve">Comisiones y gastos bancarios                </t>
  </si>
  <si>
    <t xml:space="preserve">Publicidad y propaganda                      </t>
  </si>
  <si>
    <t xml:space="preserve">Manten y rep de alcantarillas y desagues     </t>
  </si>
  <si>
    <t xml:space="preserve">IVA                                          </t>
  </si>
  <si>
    <t xml:space="preserve">Impuestos IG                                 </t>
  </si>
  <si>
    <t xml:space="preserve">Fondo Ley 26181                              </t>
  </si>
  <si>
    <t xml:space="preserve">Manten y reparación de edificios y locales   </t>
  </si>
  <si>
    <t xml:space="preserve">Mantenimiento y reparación de vehículos      </t>
  </si>
  <si>
    <t xml:space="preserve">Manten y reparación de maquinaria y equipo   </t>
  </si>
  <si>
    <t xml:space="preserve">Manten y reparación de vías de comunicacion  </t>
  </si>
  <si>
    <t xml:space="preserve">Limpieza, aseo y fumigación                  </t>
  </si>
  <si>
    <t xml:space="preserve">Cortesia, homenajes y conmemoraciones        </t>
  </si>
  <si>
    <t xml:space="preserve">Catering, fiestas y eventos                  </t>
  </si>
  <si>
    <t xml:space="preserve">Servicios de vigilancia                      </t>
  </si>
  <si>
    <t xml:space="preserve">Descuento Anticipo Coparticipación           </t>
  </si>
  <si>
    <t xml:space="preserve">Costo de Combustible Vendido                 </t>
  </si>
  <si>
    <t xml:space="preserve">Viáticos                                     </t>
  </si>
  <si>
    <t xml:space="preserve">Ayudas Sociales a personas                   </t>
  </si>
  <si>
    <t xml:space="preserve">Coparticipacion Federal de Imp Ley 23548     </t>
  </si>
  <si>
    <t xml:space="preserve">Coparticipacion de Imp Provinciales Ley 2148 </t>
  </si>
  <si>
    <t xml:space="preserve">Impuesto Inmobiliario s/Ley N° 2495          </t>
  </si>
  <si>
    <t xml:space="preserve">Anticipo Coparticipación                     </t>
  </si>
  <si>
    <t xml:space="preserve">Patente de rodados                           </t>
  </si>
  <si>
    <t xml:space="preserve">Recolección de residuos                      </t>
  </si>
  <si>
    <t xml:space="preserve">Servicio de Agua Corriente                   </t>
  </si>
  <si>
    <t xml:space="preserve">Conservación de calles y veredas             </t>
  </si>
  <si>
    <t xml:space="preserve">Canon de riego                               </t>
  </si>
  <si>
    <t xml:space="preserve">Derecho de publicidad radial y programada    </t>
  </si>
  <si>
    <t xml:space="preserve">Derecho de oficina                           </t>
  </si>
  <si>
    <t xml:space="preserve">Exenciones                                   </t>
  </si>
  <si>
    <t xml:space="preserve">Licencias de conducir                        </t>
  </si>
  <si>
    <t xml:space="preserve">Regalías Hidrocarburíferas                   </t>
  </si>
  <si>
    <t xml:space="preserve">Venta de aridos                              </t>
  </si>
  <si>
    <t xml:space="preserve">Servicios especiales                         </t>
  </si>
  <si>
    <t xml:space="preserve">Venta Combustible y Lubricantes Modulo MAS   </t>
  </si>
  <si>
    <t xml:space="preserve">De la administración central provincial      </t>
  </si>
  <si>
    <t xml:space="preserve">Canon Extraordinario Ley N° 2615 Art.7°      </t>
  </si>
  <si>
    <t xml:space="preserve">Aparatos, Instrum. y Equipos                 </t>
  </si>
  <si>
    <t>Const. Refacc y Mant de canales y  Paseos Pub</t>
  </si>
  <si>
    <t xml:space="preserve">Obras de Fondo Sojeros                       </t>
  </si>
  <si>
    <t xml:space="preserve">Obras Públicas                               </t>
  </si>
  <si>
    <t>ESTADO DE EJECUCION DE RECURSOS Y GASTOS (RESUMEN)</t>
  </si>
  <si>
    <t>I - INGRESOS CORRIENTES</t>
  </si>
  <si>
    <t>I - INGRESOS DE CAPITAL</t>
  </si>
  <si>
    <t>TOTAL EROGACIONES NO CORRIENTES</t>
  </si>
  <si>
    <t>III -</t>
  </si>
  <si>
    <t>APLICACIONES FINANCIERAS</t>
  </si>
  <si>
    <t>Amortización de flotante</t>
  </si>
  <si>
    <t>DEFICIT  FISCAL (con incremento Bs. Uso y aplicaciones de ejercicio)</t>
  </si>
  <si>
    <t>RESULTADO DEL EJERCICIO SUPERVIT</t>
  </si>
  <si>
    <t xml:space="preserve">Ejecutado </t>
  </si>
  <si>
    <t>ESTADO DE EJECUCION DEL PRESUPUESTO  DE CALCULO DE RECURSOS ANALITICO - EJERCICIO 2019</t>
  </si>
  <si>
    <t>ESTADO DE EJECUCION DEL PRESUPUESTO  DE GASTO  ANALITICO -  EJERCICIO 2019</t>
  </si>
  <si>
    <t>Ejecutado 2019</t>
  </si>
  <si>
    <t>EJERCICIO 2019</t>
  </si>
  <si>
    <t>Fimados a efectos de su identificacion del informe con la certificacion realizada conforme al Articulo  N° 57 Ley 53, de fecha 30/06/2019</t>
  </si>
  <si>
    <t xml:space="preserve">Correos y telégrafo                          </t>
  </si>
  <si>
    <t xml:space="preserve">Productos farmacéuticos y medicinales        </t>
  </si>
  <si>
    <t xml:space="preserve">Transferencias a instituciones de enseñanza  </t>
  </si>
  <si>
    <t xml:space="preserve">Transferencias a Cooperativas                </t>
  </si>
  <si>
    <t>Transf al Sector Púb Provincial para gtos cte</t>
  </si>
  <si>
    <t>Transferencias al sector publico para financiar gastos corrientes</t>
  </si>
  <si>
    <t>De instituciones descentralizadas provincials</t>
  </si>
  <si>
    <t xml:space="preserve">Venta Ambulante                              </t>
  </si>
  <si>
    <t xml:space="preserve">Venta de tierras y terrenos                  </t>
  </si>
  <si>
    <t xml:space="preserve">Sueldos a Pagar                              </t>
  </si>
  <si>
    <t xml:space="preserve">ART a Pagar                                  </t>
  </si>
  <si>
    <t xml:space="preserve">Descuento Judicial a Pagar                   </t>
  </si>
  <si>
    <t xml:space="preserve">Desc Gremial FSMN                            </t>
  </si>
  <si>
    <t xml:space="preserve">ISSN a pagar                                 </t>
  </si>
  <si>
    <t xml:space="preserve">Honorarios a pagar                           </t>
  </si>
  <si>
    <t xml:space="preserve">EPEN a Pagar                                 </t>
  </si>
  <si>
    <t>Transf al sector privado para financ gtos cap</t>
  </si>
  <si>
    <t xml:space="preserve">Const. Modulos y Viviendas                   </t>
  </si>
  <si>
    <t>Transf al sector publico para financ gtos cap</t>
  </si>
  <si>
    <t xml:space="preserve">Mantenimiento Escolar                        </t>
  </si>
  <si>
    <t xml:space="preserve">Muebles y Útiles                             </t>
  </si>
  <si>
    <t xml:space="preserve">Rodados                                      </t>
  </si>
  <si>
    <t xml:space="preserve">Const. Refacc. y Ampli , Red Elect, Gas Agua </t>
  </si>
  <si>
    <t>I - EROGACIONES  CORRIENTES</t>
  </si>
  <si>
    <t>II - EROGACIONES DE CAPITAL</t>
  </si>
  <si>
    <t>Transferencias p/financ. Erog. De capital</t>
  </si>
  <si>
    <t xml:space="preserve">Proveedores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</si>
</sst>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0.0%"/>
    <numFmt numFmtId="165" formatCode="_-* #,##0.00\ [$€-1]_-;\-* #,##0.00\ [$€-1]_-;_-* &quot;-&quot;??\ [$€-1]_-"/>
    <numFmt numFmtId="166" formatCode="d\-mmmm\-yyyy"/>
    <numFmt numFmtId="167" formatCode="_-* #,##0.00\ _€_-;\-* #,##0.00\ _€_-;_-* &quot;-&quot;??\ _€_-;_-@_-"/>
    <numFmt numFmtId="168" formatCode="_ * #,##0.00_ ;_ * \-#,##0.00_ ;_ * &quot;-&quot;??_ ;_ @_ "/>
    <numFmt numFmtId="169" formatCode="#,##0.0"/>
    <numFmt numFmtId="170" formatCode="_-* #,##0.00\ &quot;€&quot;_-;\-* #,##0.00\ &quot;€&quot;_-;_-* &quot;-&quot;??\ &quot;€&quot;_-;_-@_-"/>
    <numFmt numFmtId="171" formatCode="_ &quot;$&quot;\ * #,##0.00_ ;_ &quot;$&quot;\ * \-#,##0.00_ ;_ &quot;$&quot;\ * &quot;-&quot;??_ ;_ @_ "/>
    <numFmt numFmtId="172" formatCode="_-&quot;$&quot;* #,##0.00_-;\-&quot;$&quot;* #,##0.00_-;_-&quot;$&quot;* &quot;-&quot;??_-;_-@_-"/>
    <numFmt numFmtId="173" formatCode="&quot;$&quot;\ #,##0.00;&quot;$&quot;\ \-#,##0.00"/>
    <numFmt numFmtId="174" formatCode="&quot;$&quot;\ #,##0;&quot;$&quot;\ \-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u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9"/>
      <color indexed="10"/>
      <name val="Arial"/>
      <family val="2"/>
    </font>
    <font>
      <b/>
      <sz val="10"/>
      <color indexed="10"/>
      <name val="Arial"/>
      <family val="2"/>
    </font>
    <font>
      <u/>
      <sz val="9"/>
      <color indexed="10"/>
      <name val="Arial"/>
      <family val="2"/>
    </font>
    <font>
      <sz val="10"/>
      <color indexed="10"/>
      <name val="Arial"/>
      <family val="2"/>
    </font>
    <font>
      <u/>
      <sz val="9"/>
      <name val="Arial"/>
      <family val="2"/>
    </font>
    <font>
      <sz val="12"/>
      <color rgb="FF222222"/>
      <name val="Arial"/>
      <family val="2"/>
    </font>
    <font>
      <i/>
      <u/>
      <sz val="9"/>
      <name val="Arial"/>
      <family val="2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4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98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6" fontId="3" fillId="0" borderId="0" applyFill="0" applyBorder="0" applyAlignment="0" applyProtection="0"/>
    <xf numFmtId="2" fontId="3" fillId="0" borderId="0" applyFill="0" applyBorder="0" applyAlignment="0" applyProtection="0"/>
    <xf numFmtId="4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" fillId="0" borderId="0" applyFill="0" applyBorder="0" applyAlignment="0" applyProtection="0"/>
    <xf numFmtId="174" fontId="3" fillId="0" borderId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9" fontId="3" fillId="0" borderId="0" applyFill="0" applyBorder="0" applyAlignment="0" applyProtection="0"/>
    <xf numFmtId="3" fontId="3" fillId="0" borderId="0" applyFill="0" applyBorder="0" applyAlignment="0" applyProtection="0"/>
  </cellStyleXfs>
  <cellXfs count="128">
    <xf numFmtId="0" fontId="0" fillId="0" borderId="0" xfId="0"/>
    <xf numFmtId="0" fontId="3" fillId="0" borderId="0" xfId="2" applyFill="1"/>
    <xf numFmtId="0" fontId="2" fillId="0" borderId="0" xfId="3" applyFont="1"/>
    <xf numFmtId="0" fontId="3" fillId="0" borderId="0" xfId="2"/>
    <xf numFmtId="4" fontId="4" fillId="0" borderId="0" xfId="2" applyNumberFormat="1" applyFont="1" applyAlignment="1">
      <alignment horizontal="right"/>
    </xf>
    <xf numFmtId="43" fontId="3" fillId="0" borderId="0" xfId="1" applyFont="1"/>
    <xf numFmtId="0" fontId="6" fillId="0" borderId="0" xfId="2" applyFont="1" applyFill="1"/>
    <xf numFmtId="0" fontId="6" fillId="0" borderId="0" xfId="2" applyFont="1"/>
    <xf numFmtId="164" fontId="8" fillId="0" borderId="0" xfId="4" applyNumberFormat="1" applyFont="1" applyFill="1" applyAlignment="1">
      <alignment horizontal="right"/>
    </xf>
    <xf numFmtId="4" fontId="9" fillId="2" borderId="4" xfId="4" applyNumberFormat="1" applyFont="1" applyFill="1" applyBorder="1" applyAlignment="1">
      <alignment horizontal="center" vertical="center" wrapText="1"/>
    </xf>
    <xf numFmtId="0" fontId="9" fillId="2" borderId="8" xfId="4" applyNumberFormat="1" applyFont="1" applyFill="1" applyBorder="1" applyAlignment="1">
      <alignment horizontal="center" vertical="center" wrapText="1"/>
    </xf>
    <xf numFmtId="0" fontId="6" fillId="3" borderId="9" xfId="4" applyFont="1" applyFill="1" applyBorder="1"/>
    <xf numFmtId="0" fontId="6" fillId="3" borderId="10" xfId="4" applyFont="1" applyFill="1" applyBorder="1"/>
    <xf numFmtId="4" fontId="6" fillId="3" borderId="11" xfId="2" applyNumberFormat="1" applyFont="1" applyFill="1" applyBorder="1" applyAlignment="1">
      <alignment horizontal="right"/>
    </xf>
    <xf numFmtId="4" fontId="3" fillId="3" borderId="11" xfId="2" applyNumberFormat="1" applyFont="1" applyFill="1" applyBorder="1" applyAlignment="1">
      <alignment horizontal="right"/>
    </xf>
    <xf numFmtId="0" fontId="6" fillId="3" borderId="12" xfId="4" applyFont="1" applyFill="1" applyBorder="1"/>
    <xf numFmtId="4" fontId="6" fillId="3" borderId="13" xfId="4" applyNumberFormat="1" applyFont="1" applyFill="1" applyBorder="1" applyAlignment="1">
      <alignment horizontal="right"/>
    </xf>
    <xf numFmtId="0" fontId="6" fillId="3" borderId="14" xfId="4" applyFont="1" applyFill="1" applyBorder="1"/>
    <xf numFmtId="0" fontId="10" fillId="3" borderId="12" xfId="4" applyFont="1" applyFill="1" applyBorder="1"/>
    <xf numFmtId="0" fontId="11" fillId="0" borderId="0" xfId="2" applyFont="1"/>
    <xf numFmtId="0" fontId="3" fillId="3" borderId="14" xfId="4" applyFont="1" applyFill="1" applyBorder="1"/>
    <xf numFmtId="0" fontId="12" fillId="0" borderId="14" xfId="2" applyFont="1" applyBorder="1"/>
    <xf numFmtId="0" fontId="6" fillId="3" borderId="0" xfId="4" applyFont="1" applyFill="1" applyBorder="1"/>
    <xf numFmtId="0" fontId="13" fillId="0" borderId="14" xfId="2" applyFont="1" applyBorder="1"/>
    <xf numFmtId="164" fontId="14" fillId="0" borderId="0" xfId="4" applyNumberFormat="1" applyFont="1" applyFill="1" applyAlignment="1">
      <alignment horizontal="right"/>
    </xf>
    <xf numFmtId="0" fontId="10" fillId="3" borderId="14" xfId="4" applyFont="1" applyFill="1" applyBorder="1"/>
    <xf numFmtId="4" fontId="6" fillId="3" borderId="11" xfId="4" applyNumberFormat="1" applyFont="1" applyFill="1" applyBorder="1" applyAlignment="1">
      <alignment horizontal="right"/>
    </xf>
    <xf numFmtId="4" fontId="6" fillId="0" borderId="0" xfId="2" applyNumberFormat="1" applyFont="1"/>
    <xf numFmtId="0" fontId="3" fillId="0" borderId="14" xfId="4" applyFont="1" applyFill="1" applyBorder="1"/>
    <xf numFmtId="0" fontId="13" fillId="0" borderId="14" xfId="2" applyFont="1" applyFill="1" applyBorder="1"/>
    <xf numFmtId="0" fontId="6" fillId="0" borderId="14" xfId="4" applyFont="1" applyFill="1" applyBorder="1"/>
    <xf numFmtId="164" fontId="8" fillId="0" borderId="0" xfId="4" applyNumberFormat="1" applyFont="1" applyFill="1" applyBorder="1" applyAlignment="1">
      <alignment horizontal="right"/>
    </xf>
    <xf numFmtId="0" fontId="6" fillId="4" borderId="16" xfId="4" applyFont="1" applyFill="1" applyBorder="1" applyAlignment="1">
      <alignment vertical="center"/>
    </xf>
    <xf numFmtId="0" fontId="6" fillId="4" borderId="17" xfId="4" applyFont="1" applyFill="1" applyBorder="1" applyAlignment="1">
      <alignment vertical="center"/>
    </xf>
    <xf numFmtId="4" fontId="6" fillId="4" borderId="18" xfId="4" applyNumberFormat="1" applyFont="1" applyFill="1" applyBorder="1" applyAlignment="1">
      <alignment vertical="center"/>
    </xf>
    <xf numFmtId="4" fontId="3" fillId="0" borderId="0" xfId="2" applyNumberFormat="1" applyBorder="1"/>
    <xf numFmtId="0" fontId="3" fillId="0" borderId="0" xfId="2" applyBorder="1"/>
    <xf numFmtId="4" fontId="3" fillId="0" borderId="0" xfId="2" applyNumberFormat="1" applyFont="1" applyFill="1" applyAlignment="1">
      <alignment horizontal="right"/>
    </xf>
    <xf numFmtId="43" fontId="3" fillId="0" borderId="0" xfId="1" applyFont="1" applyFill="1"/>
    <xf numFmtId="4" fontId="3" fillId="0" borderId="0" xfId="2" applyNumberFormat="1" applyFill="1"/>
    <xf numFmtId="4" fontId="4" fillId="0" borderId="0" xfId="2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9" fillId="0" borderId="4" xfId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right"/>
    </xf>
    <xf numFmtId="43" fontId="6" fillId="3" borderId="20" xfId="1" applyFont="1" applyFill="1" applyBorder="1" applyAlignment="1">
      <alignment horizontal="right"/>
    </xf>
    <xf numFmtId="4" fontId="3" fillId="0" borderId="0" xfId="2" applyNumberFormat="1" applyFont="1"/>
    <xf numFmtId="0" fontId="3" fillId="0" borderId="0" xfId="2" applyFont="1"/>
    <xf numFmtId="4" fontId="6" fillId="0" borderId="11" xfId="2" applyNumberFormat="1" applyFont="1" applyFill="1" applyBorder="1" applyAlignment="1">
      <alignment horizontal="right"/>
    </xf>
    <xf numFmtId="43" fontId="6" fillId="0" borderId="11" xfId="1" applyFont="1" applyFill="1" applyBorder="1" applyAlignment="1">
      <alignment horizontal="right"/>
    </xf>
    <xf numFmtId="4" fontId="3" fillId="0" borderId="11" xfId="2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right"/>
    </xf>
    <xf numFmtId="164" fontId="18" fillId="0" borderId="0" xfId="4" applyNumberFormat="1" applyFont="1" applyFill="1" applyAlignment="1">
      <alignment horizontal="right"/>
    </xf>
    <xf numFmtId="4" fontId="19" fillId="0" borderId="0" xfId="2" applyNumberFormat="1" applyFont="1"/>
    <xf numFmtId="0" fontId="19" fillId="0" borderId="0" xfId="2" applyFont="1"/>
    <xf numFmtId="0" fontId="3" fillId="3" borderId="12" xfId="4" applyFont="1" applyFill="1" applyBorder="1"/>
    <xf numFmtId="164" fontId="21" fillId="0" borderId="0" xfId="4" applyNumberFormat="1" applyFont="1" applyFill="1" applyAlignment="1">
      <alignment horizontal="right"/>
    </xf>
    <xf numFmtId="0" fontId="22" fillId="0" borderId="0" xfId="2" applyFont="1"/>
    <xf numFmtId="164" fontId="23" fillId="0" borderId="0" xfId="4" applyNumberFormat="1" applyFont="1" applyFill="1" applyAlignment="1">
      <alignment horizontal="right"/>
    </xf>
    <xf numFmtId="0" fontId="24" fillId="0" borderId="0" xfId="2" applyFont="1"/>
    <xf numFmtId="164" fontId="25" fillId="0" borderId="0" xfId="4" applyNumberFormat="1" applyFont="1" applyFill="1" applyAlignment="1">
      <alignment horizontal="right"/>
    </xf>
    <xf numFmtId="4" fontId="6" fillId="0" borderId="0" xfId="4" applyNumberFormat="1" applyFont="1" applyFill="1" applyBorder="1" applyAlignment="1">
      <alignment vertical="center"/>
    </xf>
    <xf numFmtId="4" fontId="3" fillId="0" borderId="0" xfId="2" applyNumberFormat="1" applyFill="1" applyBorder="1"/>
    <xf numFmtId="43" fontId="3" fillId="0" borderId="0" xfId="1" applyFont="1" applyFill="1" applyAlignment="1">
      <alignment horizontal="right"/>
    </xf>
    <xf numFmtId="43" fontId="3" fillId="0" borderId="0" xfId="2" applyNumberFormat="1"/>
    <xf numFmtId="0" fontId="26" fillId="0" borderId="0" xfId="76" applyFont="1"/>
    <xf numFmtId="0" fontId="6" fillId="3" borderId="19" xfId="4" applyFont="1" applyFill="1" applyBorder="1"/>
    <xf numFmtId="0" fontId="3" fillId="0" borderId="0" xfId="4" applyFont="1" applyFill="1" applyBorder="1"/>
    <xf numFmtId="0" fontId="13" fillId="0" borderId="0" xfId="2" applyFont="1" applyFill="1" applyBorder="1"/>
    <xf numFmtId="4" fontId="3" fillId="3" borderId="21" xfId="2" applyNumberFormat="1" applyFont="1" applyFill="1" applyBorder="1" applyAlignment="1">
      <alignment horizontal="right"/>
    </xf>
    <xf numFmtId="0" fontId="6" fillId="0" borderId="12" xfId="4" applyFont="1" applyFill="1" applyBorder="1"/>
    <xf numFmtId="4" fontId="3" fillId="0" borderId="0" xfId="2" applyNumberFormat="1" applyFont="1" applyFill="1"/>
    <xf numFmtId="0" fontId="19" fillId="0" borderId="0" xfId="2" applyFont="1" applyFill="1"/>
    <xf numFmtId="0" fontId="2" fillId="0" borderId="0" xfId="3" applyFont="1" applyFill="1"/>
    <xf numFmtId="0" fontId="3" fillId="0" borderId="0" xfId="2" applyFont="1" applyFill="1"/>
    <xf numFmtId="4" fontId="19" fillId="0" borderId="0" xfId="2" applyNumberFormat="1" applyFont="1" applyFill="1"/>
    <xf numFmtId="0" fontId="12" fillId="0" borderId="14" xfId="2" applyFont="1" applyFill="1" applyBorder="1"/>
    <xf numFmtId="0" fontId="19" fillId="0" borderId="0" xfId="2" applyFont="1" applyFill="1" applyBorder="1"/>
    <xf numFmtId="0" fontId="3" fillId="0" borderId="12" xfId="4" applyFont="1" applyFill="1" applyBorder="1"/>
    <xf numFmtId="4" fontId="6" fillId="0" borderId="0" xfId="2" applyNumberFormat="1" applyFont="1" applyFill="1"/>
    <xf numFmtId="0" fontId="20" fillId="0" borderId="0" xfId="2" applyFont="1" applyFill="1"/>
    <xf numFmtId="0" fontId="22" fillId="0" borderId="0" xfId="2" applyFont="1" applyFill="1"/>
    <xf numFmtId="4" fontId="24" fillId="0" borderId="0" xfId="2" applyNumberFormat="1" applyFont="1" applyFill="1"/>
    <xf numFmtId="0" fontId="24" fillId="0" borderId="0" xfId="2" applyFont="1" applyFill="1"/>
    <xf numFmtId="0" fontId="6" fillId="0" borderId="12" xfId="4" applyFont="1" applyFill="1" applyBorder="1" applyAlignment="1">
      <alignment vertical="center"/>
    </xf>
    <xf numFmtId="0" fontId="6" fillId="0" borderId="14" xfId="4" applyFont="1" applyFill="1" applyBorder="1" applyAlignment="1">
      <alignment vertical="center"/>
    </xf>
    <xf numFmtId="0" fontId="6" fillId="0" borderId="15" xfId="4" applyFont="1" applyFill="1" applyBorder="1" applyAlignment="1">
      <alignment vertical="center"/>
    </xf>
    <xf numFmtId="0" fontId="6" fillId="0" borderId="16" xfId="4" applyFont="1" applyFill="1" applyBorder="1" applyAlignment="1">
      <alignment vertical="center"/>
    </xf>
    <xf numFmtId="0" fontId="6" fillId="0" borderId="17" xfId="4" applyFont="1" applyFill="1" applyBorder="1" applyAlignment="1">
      <alignment vertical="center"/>
    </xf>
    <xf numFmtId="4" fontId="6" fillId="0" borderId="18" xfId="4" applyNumberFormat="1" applyFont="1" applyFill="1" applyBorder="1" applyAlignment="1">
      <alignment vertical="center"/>
    </xf>
    <xf numFmtId="0" fontId="3" fillId="0" borderId="0" xfId="2" applyFill="1" applyBorder="1"/>
    <xf numFmtId="43" fontId="4" fillId="0" borderId="0" xfId="1" applyFont="1" applyAlignment="1">
      <alignment horizontal="right"/>
    </xf>
    <xf numFmtId="0" fontId="6" fillId="0" borderId="0" xfId="2" applyFont="1" applyAlignment="1"/>
    <xf numFmtId="43" fontId="6" fillId="0" borderId="0" xfId="1" applyFont="1" applyAlignment="1"/>
    <xf numFmtId="0" fontId="6" fillId="3" borderId="22" xfId="4" applyFont="1" applyFill="1" applyBorder="1"/>
    <xf numFmtId="0" fontId="6" fillId="3" borderId="23" xfId="4" applyFont="1" applyFill="1" applyBorder="1"/>
    <xf numFmtId="43" fontId="3" fillId="3" borderId="11" xfId="1" applyFont="1" applyFill="1" applyBorder="1" applyAlignment="1">
      <alignment horizontal="right"/>
    </xf>
    <xf numFmtId="0" fontId="3" fillId="0" borderId="0" xfId="2" applyFont="1" applyBorder="1"/>
    <xf numFmtId="164" fontId="27" fillId="0" borderId="0" xfId="4" applyNumberFormat="1" applyFont="1" applyFill="1" applyAlignment="1">
      <alignment horizontal="right"/>
    </xf>
    <xf numFmtId="0" fontId="11" fillId="3" borderId="14" xfId="4" applyFont="1" applyFill="1" applyBorder="1"/>
    <xf numFmtId="43" fontId="3" fillId="3" borderId="24" xfId="1" applyFont="1" applyFill="1" applyBorder="1" applyAlignment="1">
      <alignment horizontal="right"/>
    </xf>
    <xf numFmtId="43" fontId="6" fillId="4" borderId="18" xfId="1" applyFont="1" applyFill="1" applyBorder="1" applyAlignment="1">
      <alignment vertical="center"/>
    </xf>
    <xf numFmtId="164" fontId="28" fillId="0" borderId="0" xfId="4" applyNumberFormat="1" applyFont="1" applyFill="1" applyAlignment="1">
      <alignment horizontal="right"/>
    </xf>
    <xf numFmtId="43" fontId="3" fillId="0" borderId="0" xfId="2" applyNumberFormat="1" applyFill="1"/>
    <xf numFmtId="43" fontId="3" fillId="0" borderId="0" xfId="1" applyFont="1" applyAlignment="1">
      <alignment horizontal="right"/>
    </xf>
    <xf numFmtId="0" fontId="3" fillId="3" borderId="19" xfId="4" applyFont="1" applyFill="1" applyBorder="1"/>
    <xf numFmtId="0" fontId="3" fillId="3" borderId="0" xfId="4" applyFont="1" applyFill="1" applyBorder="1"/>
    <xf numFmtId="0" fontId="13" fillId="0" borderId="0" xfId="2" applyFont="1" applyBorder="1"/>
    <xf numFmtId="43" fontId="3" fillId="3" borderId="21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vertical="center" wrapText="1"/>
    </xf>
    <xf numFmtId="0" fontId="6" fillId="2" borderId="8" xfId="1" applyNumberFormat="1" applyFont="1" applyFill="1" applyBorder="1" applyAlignment="1">
      <alignment horizontal="center" vertical="center" wrapText="1"/>
    </xf>
    <xf numFmtId="43" fontId="3" fillId="0" borderId="0" xfId="2" applyNumberFormat="1" applyBorder="1"/>
    <xf numFmtId="0" fontId="6" fillId="0" borderId="0" xfId="2" applyFont="1" applyAlignment="1">
      <alignment horizontal="center"/>
    </xf>
    <xf numFmtId="0" fontId="6" fillId="2" borderId="1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</cellXfs>
  <cellStyles count="98">
    <cellStyle name="Cabecera 1" xfId="5"/>
    <cellStyle name="Cabecera 2" xfId="6"/>
    <cellStyle name="DIA" xfId="7"/>
    <cellStyle name="ENCABEZ1" xfId="8"/>
    <cellStyle name="ENCABEZ2" xfId="9"/>
    <cellStyle name="Euro" xfId="10"/>
    <cellStyle name="F2" xfId="11"/>
    <cellStyle name="F3" xfId="12"/>
    <cellStyle name="F4" xfId="13"/>
    <cellStyle name="F5" xfId="14"/>
    <cellStyle name="F6" xfId="15"/>
    <cellStyle name="F7" xfId="16"/>
    <cellStyle name="F8" xfId="17"/>
    <cellStyle name="Fecha" xfId="18"/>
    <cellStyle name="Fijo" xfId="19"/>
    <cellStyle name="FINANCIERO" xfId="20"/>
    <cellStyle name="Millares" xfId="1" builtinId="3"/>
    <cellStyle name="Millares 10" xfId="21"/>
    <cellStyle name="Millares 11" xfId="22"/>
    <cellStyle name="Millares 12" xfId="23"/>
    <cellStyle name="Millares 13" xfId="24"/>
    <cellStyle name="Millares 14" xfId="25"/>
    <cellStyle name="Millares 2" xfId="26"/>
    <cellStyle name="Millares 2 2" xfId="27"/>
    <cellStyle name="Millares 2 2 2" xfId="28"/>
    <cellStyle name="Millares 2 2 3" xfId="29"/>
    <cellStyle name="Millares 2 2 3 2" xfId="30"/>
    <cellStyle name="Millares 2 2 3 3" xfId="31"/>
    <cellStyle name="Millares 2 2 4" xfId="32"/>
    <cellStyle name="Millares 2 2 5" xfId="33"/>
    <cellStyle name="Millares 2 2 6" xfId="34"/>
    <cellStyle name="Millares 2 2 7" xfId="35"/>
    <cellStyle name="Millares 2 2 8" xfId="36"/>
    <cellStyle name="Millares 2 3" xfId="37"/>
    <cellStyle name="Millares 2 4" xfId="38"/>
    <cellStyle name="Millares 2 5" xfId="39"/>
    <cellStyle name="Millares 2 6" xfId="40"/>
    <cellStyle name="Millares 2 6 2" xfId="41"/>
    <cellStyle name="Millares 2 7" xfId="42"/>
    <cellStyle name="Millares 3" xfId="43"/>
    <cellStyle name="Millares 3 2" xfId="44"/>
    <cellStyle name="Millares 3 3" xfId="45"/>
    <cellStyle name="Millares 3 3 2" xfId="46"/>
    <cellStyle name="Millares 3 3 2 2" xfId="47"/>
    <cellStyle name="Millares 3 4" xfId="48"/>
    <cellStyle name="Millares 3 5" xfId="49"/>
    <cellStyle name="Millares 4" xfId="50"/>
    <cellStyle name="Millares 4 2" xfId="51"/>
    <cellStyle name="Millares 5" xfId="52"/>
    <cellStyle name="Millares 6" xfId="53"/>
    <cellStyle name="Millares 7" xfId="54"/>
    <cellStyle name="Millares 8" xfId="55"/>
    <cellStyle name="Millares 9" xfId="56"/>
    <cellStyle name="Millares 9 2" xfId="57"/>
    <cellStyle name="Moneda 2" xfId="58"/>
    <cellStyle name="Moneda 2 2" xfId="59"/>
    <cellStyle name="Moneda 2 3" xfId="60"/>
    <cellStyle name="Moneda 2 4" xfId="61"/>
    <cellStyle name="Moneda 3" xfId="62"/>
    <cellStyle name="Monetario" xfId="63"/>
    <cellStyle name="Monetario0" xfId="64"/>
    <cellStyle name="Normal" xfId="0" builtinId="0"/>
    <cellStyle name="Normal 10" xfId="65"/>
    <cellStyle name="Normal 2" xfId="66"/>
    <cellStyle name="Normal 2 2" xfId="67"/>
    <cellStyle name="Normal 2 2 2" xfId="68"/>
    <cellStyle name="Normal 2 2 2 2" xfId="2"/>
    <cellStyle name="Normal 2 2 3" xfId="69"/>
    <cellStyle name="Normal 2 2 4" xfId="70"/>
    <cellStyle name="Normal 2 3" xfId="71"/>
    <cellStyle name="Normal 2 3 2" xfId="72"/>
    <cellStyle name="Normal 2 3 3" xfId="73"/>
    <cellStyle name="Normal 2 4" xfId="74"/>
    <cellStyle name="Normal 2 4 2" xfId="75"/>
    <cellStyle name="Normal 2 4 3" xfId="3"/>
    <cellStyle name="Normal 2 5" xfId="76"/>
    <cellStyle name="Normal 2 6" xfId="77"/>
    <cellStyle name="Normal 2_Libro1" xfId="78"/>
    <cellStyle name="Normal 3" xfId="79"/>
    <cellStyle name="Normal 3 2" xfId="80"/>
    <cellStyle name="Normal 3 3" xfId="81"/>
    <cellStyle name="Normal 3 4" xfId="82"/>
    <cellStyle name="Normal 4" xfId="83"/>
    <cellStyle name="Normal 4 2" xfId="84"/>
    <cellStyle name="Normal 5" xfId="85"/>
    <cellStyle name="Normal 5 2" xfId="86"/>
    <cellStyle name="Normal 5 2 2" xfId="87"/>
    <cellStyle name="Normal 6" xfId="88"/>
    <cellStyle name="Normal 6 2" xfId="89"/>
    <cellStyle name="Normal 6 3" xfId="90"/>
    <cellStyle name="Normal 7" xfId="91"/>
    <cellStyle name="Normal 7 2" xfId="92"/>
    <cellStyle name="Normal 8" xfId="93"/>
    <cellStyle name="Normal 9" xfId="94"/>
    <cellStyle name="Normal_En pesos" xfId="4"/>
    <cellStyle name="Porcentaje 2" xfId="95"/>
    <cellStyle name="Punto" xfId="96"/>
    <cellStyle name="Punto0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an/Documents/ESTUDIO%20CONTABLE/002-%20MUNICIPALIDAD%20DE%20BAJADA%20DEL%20AGRIO/002%20-%20CONTABILIDAD/2019/ESTADOS%20CONTABLES%202019/SUMAS%20Y%20SALDOS/ESP%20-%20SUMAS%20Y%20SALDO%202019%20-%20BAJADA%20DEL%20AGRIO%20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2019"/>
      <sheetName val="ESP"/>
      <sheetName val="AX BU"/>
      <sheetName val="Hoja1"/>
      <sheetName val="Hoja3"/>
      <sheetName val="Hoja2"/>
    </sheetNames>
    <sheetDataSet>
      <sheetData sheetId="0">
        <row r="9">
          <cell r="A9">
            <v>1111</v>
          </cell>
          <cell r="B9" t="str">
            <v xml:space="preserve">Caja                                         </v>
          </cell>
          <cell r="C9">
            <v>6873969.5599999996</v>
          </cell>
          <cell r="D9">
            <v>6661356.9900000002</v>
          </cell>
          <cell r="E9">
            <v>212612.56999999937</v>
          </cell>
        </row>
        <row r="10">
          <cell r="A10">
            <v>1112</v>
          </cell>
          <cell r="B10" t="str">
            <v xml:space="preserve">Banco Provincia del Nqn Cta. Cte. 108957/1   </v>
          </cell>
          <cell r="C10">
            <v>123650058.23999999</v>
          </cell>
          <cell r="D10">
            <v>123871927.75</v>
          </cell>
          <cell r="E10">
            <v>-221869.51000000536</v>
          </cell>
        </row>
        <row r="11">
          <cell r="A11">
            <v>11122</v>
          </cell>
          <cell r="B11" t="str">
            <v xml:space="preserve">Banco Provincia del Nqn cta. Cte. 108957/3   </v>
          </cell>
          <cell r="C11">
            <v>59041.25</v>
          </cell>
          <cell r="D11">
            <v>50149.84</v>
          </cell>
          <cell r="E11">
            <v>8891.4100000000035</v>
          </cell>
        </row>
        <row r="12">
          <cell r="A12">
            <v>11128</v>
          </cell>
          <cell r="B12" t="str">
            <v xml:space="preserve">Banco Provincia del Nqn Cte. 108957/4        </v>
          </cell>
          <cell r="C12">
            <v>10063</v>
          </cell>
          <cell r="D12">
            <v>0</v>
          </cell>
          <cell r="E12">
            <v>10063</v>
          </cell>
        </row>
        <row r="13">
          <cell r="A13">
            <v>11110</v>
          </cell>
          <cell r="B13" t="str">
            <v xml:space="preserve">Banco Provincia del Nqn cta. Cte. 108957/5   </v>
          </cell>
          <cell r="C13">
            <v>2941684.54</v>
          </cell>
          <cell r="D13">
            <v>2938901.68</v>
          </cell>
          <cell r="E13">
            <v>2782.8599999998696</v>
          </cell>
        </row>
        <row r="14">
          <cell r="A14">
            <v>11111</v>
          </cell>
          <cell r="B14" t="str">
            <v xml:space="preserve">Banco Provincia del Nqn cta. Cte. 108957/6   </v>
          </cell>
          <cell r="C14">
            <v>6148553.5499999998</v>
          </cell>
          <cell r="D14">
            <v>6003540.6699999999</v>
          </cell>
          <cell r="E14">
            <v>145012.87999999989</v>
          </cell>
        </row>
        <row r="15">
          <cell r="A15">
            <v>11120</v>
          </cell>
          <cell r="B15" t="str">
            <v xml:space="preserve">Banco Provincia del Nqn cta. Cte. 108957/7   </v>
          </cell>
          <cell r="C15">
            <v>28235.05</v>
          </cell>
          <cell r="D15">
            <v>27249.52</v>
          </cell>
          <cell r="E15">
            <v>985.52999999999884</v>
          </cell>
        </row>
        <row r="16">
          <cell r="A16">
            <v>11113</v>
          </cell>
          <cell r="B16" t="str">
            <v>Caja Chica</v>
          </cell>
          <cell r="C16">
            <v>2750782.68</v>
          </cell>
          <cell r="D16">
            <v>2745399.76</v>
          </cell>
          <cell r="E16">
            <v>5382.9200000003912</v>
          </cell>
        </row>
        <row r="17">
          <cell r="A17"/>
          <cell r="B17" t="str">
            <v>TOTAL DISPONIBILIDADES</v>
          </cell>
          <cell r="C17">
            <v>142462387.87000003</v>
          </cell>
          <cell r="D17">
            <v>142298526.21000001</v>
          </cell>
          <cell r="E17">
            <v>163861.65999999415</v>
          </cell>
        </row>
        <row r="18">
          <cell r="A18" t="str">
            <v>CREDITOS</v>
          </cell>
          <cell r="B18"/>
          <cell r="C18"/>
          <cell r="D18"/>
          <cell r="E18"/>
        </row>
        <row r="19">
          <cell r="A19">
            <v>1113</v>
          </cell>
          <cell r="B19" t="str">
            <v xml:space="preserve">IVA - Créditos Fiscal                        </v>
          </cell>
          <cell r="C19">
            <v>0</v>
          </cell>
          <cell r="D19">
            <v>2700.26</v>
          </cell>
          <cell r="E19">
            <v>-2700.26</v>
          </cell>
        </row>
        <row r="20">
          <cell r="A20">
            <v>11116</v>
          </cell>
          <cell r="B20" t="str">
            <v xml:space="preserve">IVA - Créditos Fiscal (Compras)              </v>
          </cell>
          <cell r="C20">
            <v>487380.06</v>
          </cell>
          <cell r="D20">
            <v>487380.07</v>
          </cell>
          <cell r="E20">
            <v>-1.0000000009313226E-2</v>
          </cell>
        </row>
        <row r="21">
          <cell r="A21">
            <v>11117</v>
          </cell>
          <cell r="B21" t="str">
            <v xml:space="preserve">IVA - Percepcion (Compras)                   </v>
          </cell>
          <cell r="C21">
            <v>68373.69</v>
          </cell>
          <cell r="D21">
            <v>68373.679999999993</v>
          </cell>
          <cell r="E21">
            <v>1.0000000009313226E-2</v>
          </cell>
        </row>
        <row r="22">
          <cell r="A22">
            <v>11118</v>
          </cell>
          <cell r="B22" t="str">
            <v xml:space="preserve">Saldo de libre Disponibilidad                </v>
          </cell>
          <cell r="C22">
            <v>164106.96</v>
          </cell>
          <cell r="D22">
            <v>0</v>
          </cell>
          <cell r="E22">
            <v>164106.96</v>
          </cell>
        </row>
        <row r="23">
          <cell r="A23">
            <v>11119</v>
          </cell>
          <cell r="B23" t="str">
            <v xml:space="preserve">IVA - Saldo Tecnico a favor                  </v>
          </cell>
          <cell r="C23">
            <v>219437.24</v>
          </cell>
          <cell r="D23">
            <v>63633.88</v>
          </cell>
          <cell r="E23">
            <v>155803.35999999999</v>
          </cell>
        </row>
        <row r="24">
          <cell r="A24">
            <v>11123</v>
          </cell>
          <cell r="B24" t="str">
            <v xml:space="preserve">Anticipo Sueldos                             </v>
          </cell>
          <cell r="C24">
            <v>471438.42</v>
          </cell>
          <cell r="D24">
            <v>193304.79</v>
          </cell>
          <cell r="E24">
            <v>278133.63</v>
          </cell>
        </row>
        <row r="25">
          <cell r="A25">
            <v>11124</v>
          </cell>
          <cell r="B25" t="str">
            <v xml:space="preserve">Anticipo de gastos                           </v>
          </cell>
          <cell r="C25">
            <v>19125.37</v>
          </cell>
          <cell r="D25">
            <v>0</v>
          </cell>
          <cell r="E25">
            <v>19125.37</v>
          </cell>
        </row>
        <row r="26">
          <cell r="A26">
            <v>11125</v>
          </cell>
          <cell r="B26" t="str">
            <v xml:space="preserve">Anticipo YPF S.A                             </v>
          </cell>
          <cell r="C26">
            <v>574932.57999999996</v>
          </cell>
          <cell r="D26">
            <v>0</v>
          </cell>
          <cell r="E26">
            <v>574932.57999999996</v>
          </cell>
        </row>
        <row r="27">
          <cell r="A27">
            <v>11126</v>
          </cell>
          <cell r="B27" t="str">
            <v xml:space="preserve">Otros créditos                               </v>
          </cell>
          <cell r="C27">
            <v>35173.760000000002</v>
          </cell>
          <cell r="D27">
            <v>0</v>
          </cell>
          <cell r="E27">
            <v>35173.760000000002</v>
          </cell>
        </row>
        <row r="28">
          <cell r="A28"/>
          <cell r="B28" t="str">
            <v>TOTAL CREDITOS</v>
          </cell>
          <cell r="C28">
            <v>2039968.0799999998</v>
          </cell>
          <cell r="D28">
            <v>815392.68</v>
          </cell>
          <cell r="E28">
            <v>1224575.3999999999</v>
          </cell>
        </row>
        <row r="29">
          <cell r="A29" t="str">
            <v>BIENES DE CAMBIO</v>
          </cell>
          <cell r="B29"/>
          <cell r="C29"/>
          <cell r="D29"/>
          <cell r="E29"/>
        </row>
        <row r="30">
          <cell r="A30">
            <v>11127</v>
          </cell>
          <cell r="B30" t="str">
            <v xml:space="preserve">Combustible para modulo                      </v>
          </cell>
          <cell r="C30">
            <v>2279691.91</v>
          </cell>
          <cell r="D30">
            <v>2165120.37</v>
          </cell>
          <cell r="E30">
            <v>114571.54000000004</v>
          </cell>
        </row>
        <row r="31">
          <cell r="A31"/>
          <cell r="B31" t="str">
            <v>TOTAL BIENES DE CAMBIO</v>
          </cell>
          <cell r="C31">
            <v>2279691.91</v>
          </cell>
          <cell r="D31">
            <v>2165120.37</v>
          </cell>
          <cell r="E31">
            <v>114571.54000000004</v>
          </cell>
        </row>
        <row r="32">
          <cell r="A32" t="str">
            <v>BIENES DE USO</v>
          </cell>
          <cell r="B32"/>
          <cell r="C32"/>
          <cell r="D32"/>
          <cell r="E32"/>
        </row>
        <row r="33">
          <cell r="A33">
            <v>1114</v>
          </cell>
          <cell r="B33" t="str">
            <v xml:space="preserve">Muebles y Útiles                             </v>
          </cell>
          <cell r="C33">
            <v>334005.19</v>
          </cell>
          <cell r="D33">
            <v>0</v>
          </cell>
          <cell r="E33">
            <v>334005.19</v>
          </cell>
        </row>
        <row r="34">
          <cell r="A34">
            <v>1115</v>
          </cell>
          <cell r="B34" t="str">
            <v xml:space="preserve">Maquinarias y Herramientas                   </v>
          </cell>
          <cell r="C34">
            <v>399223.96</v>
          </cell>
          <cell r="D34">
            <v>0</v>
          </cell>
          <cell r="E34">
            <v>399223.96</v>
          </cell>
        </row>
        <row r="35">
          <cell r="A35">
            <v>1117</v>
          </cell>
          <cell r="B35" t="str">
            <v xml:space="preserve">Terrenos y Edificios                         </v>
          </cell>
          <cell r="C35">
            <v>533200</v>
          </cell>
          <cell r="D35">
            <v>0</v>
          </cell>
          <cell r="E35">
            <v>533200</v>
          </cell>
        </row>
        <row r="36">
          <cell r="A36">
            <v>1118</v>
          </cell>
          <cell r="B36" t="str">
            <v xml:space="preserve">Aparatos, Instrum. y Equipos                 </v>
          </cell>
          <cell r="C36">
            <v>624081.57999999996</v>
          </cell>
          <cell r="D36">
            <v>0</v>
          </cell>
          <cell r="E36">
            <v>624081.57999999996</v>
          </cell>
        </row>
        <row r="37">
          <cell r="A37">
            <v>1119</v>
          </cell>
          <cell r="B37" t="str">
            <v xml:space="preserve">Otros Bienes                                 </v>
          </cell>
          <cell r="C37">
            <v>85930.71</v>
          </cell>
          <cell r="D37">
            <v>0</v>
          </cell>
          <cell r="E37">
            <v>85930.71</v>
          </cell>
        </row>
        <row r="38">
          <cell r="A38">
            <v>11112</v>
          </cell>
          <cell r="B38" t="str">
            <v xml:space="preserve">Rodados                                      </v>
          </cell>
          <cell r="C38">
            <v>3773104</v>
          </cell>
          <cell r="D38">
            <v>0</v>
          </cell>
          <cell r="E38">
            <v>3773104</v>
          </cell>
        </row>
        <row r="39">
          <cell r="A39">
            <v>1121</v>
          </cell>
          <cell r="B39" t="str">
            <v xml:space="preserve">Const. Modulos y Viviendas                   </v>
          </cell>
          <cell r="C39">
            <v>140800</v>
          </cell>
          <cell r="D39">
            <v>0</v>
          </cell>
          <cell r="E39">
            <v>140800</v>
          </cell>
        </row>
        <row r="40">
          <cell r="A40">
            <v>1122</v>
          </cell>
          <cell r="B40" t="str">
            <v xml:space="preserve">Const. Refacc. y Ampli de municipio          </v>
          </cell>
          <cell r="C40">
            <v>9751.5400000000009</v>
          </cell>
          <cell r="D40">
            <v>0</v>
          </cell>
          <cell r="E40">
            <v>9751.5400000000009</v>
          </cell>
        </row>
        <row r="41">
          <cell r="A41">
            <v>1124</v>
          </cell>
          <cell r="B41" t="str">
            <v>Const. Refacc y Mant de canales y  Paseos Pub</v>
          </cell>
          <cell r="C41">
            <v>806265.67</v>
          </cell>
          <cell r="D41">
            <v>0</v>
          </cell>
          <cell r="E41">
            <v>806265.67</v>
          </cell>
        </row>
        <row r="42">
          <cell r="A42">
            <v>1125</v>
          </cell>
          <cell r="B42" t="str">
            <v xml:space="preserve">Const. y/o Mant Canales de Riego             </v>
          </cell>
          <cell r="C42">
            <v>90000</v>
          </cell>
          <cell r="D42">
            <v>0</v>
          </cell>
          <cell r="E42">
            <v>90000</v>
          </cell>
        </row>
        <row r="43">
          <cell r="A43">
            <v>1129</v>
          </cell>
          <cell r="B43" t="str">
            <v xml:space="preserve">Const. Refacc. y Ampli , Red Elect, Gas Agua </v>
          </cell>
          <cell r="C43">
            <v>20000</v>
          </cell>
          <cell r="D43">
            <v>0</v>
          </cell>
          <cell r="E43">
            <v>20000</v>
          </cell>
        </row>
        <row r="44">
          <cell r="A44">
            <v>11210</v>
          </cell>
          <cell r="B44" t="str">
            <v xml:space="preserve">Obras de Fondo Sojeros                       </v>
          </cell>
          <cell r="C44">
            <v>1169025.76</v>
          </cell>
          <cell r="D44">
            <v>0</v>
          </cell>
          <cell r="E44">
            <v>1169025.76</v>
          </cell>
        </row>
        <row r="45">
          <cell r="A45">
            <v>11217</v>
          </cell>
          <cell r="B45" t="str">
            <v xml:space="preserve">Mantenimiento Escolar                        </v>
          </cell>
          <cell r="C45">
            <v>188500</v>
          </cell>
          <cell r="D45">
            <v>0</v>
          </cell>
          <cell r="E45">
            <v>188500</v>
          </cell>
        </row>
        <row r="46">
          <cell r="A46">
            <v>11218</v>
          </cell>
          <cell r="B46" t="str">
            <v xml:space="preserve">Obras Públicas                               </v>
          </cell>
          <cell r="C46">
            <v>7343081.5</v>
          </cell>
          <cell r="D46">
            <v>24865.360000000001</v>
          </cell>
          <cell r="E46">
            <v>7318216.1399999997</v>
          </cell>
        </row>
        <row r="47">
          <cell r="A47"/>
          <cell r="B47" t="str">
            <v>TOTAL BIENES DE USO</v>
          </cell>
          <cell r="C47">
            <v>15516969.91</v>
          </cell>
          <cell r="D47">
            <v>24865.360000000001</v>
          </cell>
          <cell r="E47">
            <v>15492104.549999999</v>
          </cell>
        </row>
        <row r="48">
          <cell r="A48" t="str">
            <v>TOTAL ACTIVO</v>
          </cell>
          <cell r="B48"/>
          <cell r="C48">
            <v>162299017.77000004</v>
          </cell>
          <cell r="D48">
            <v>145303904.62</v>
          </cell>
          <cell r="E48">
            <v>16995113.149999991</v>
          </cell>
        </row>
        <row r="49">
          <cell r="A49" t="str">
            <v>PASIVO</v>
          </cell>
          <cell r="B49"/>
          <cell r="C49"/>
          <cell r="D49"/>
          <cell r="E49"/>
        </row>
        <row r="50">
          <cell r="A50" t="str">
            <v>DEUDAS LABORALES</v>
          </cell>
          <cell r="B50"/>
          <cell r="C50"/>
          <cell r="D50"/>
          <cell r="E50"/>
        </row>
        <row r="51">
          <cell r="A51">
            <v>2121</v>
          </cell>
          <cell r="B51" t="str">
            <v xml:space="preserve">Sueldos a Pagar                              </v>
          </cell>
          <cell r="C51">
            <v>56407913</v>
          </cell>
          <cell r="D51">
            <v>62389784.82</v>
          </cell>
          <cell r="E51">
            <v>-5981871.8200000003</v>
          </cell>
        </row>
        <row r="52">
          <cell r="A52">
            <v>2123</v>
          </cell>
          <cell r="B52" t="str">
            <v xml:space="preserve">ART a Pagar                                  </v>
          </cell>
          <cell r="C52">
            <v>1440382.18</v>
          </cell>
          <cell r="D52">
            <v>2289922.31</v>
          </cell>
          <cell r="E52">
            <v>-849540.13000000012</v>
          </cell>
        </row>
        <row r="53">
          <cell r="A53">
            <v>2124</v>
          </cell>
          <cell r="B53" t="str">
            <v xml:space="preserve">Desc Gremial UPCN                            </v>
          </cell>
          <cell r="C53">
            <v>0</v>
          </cell>
          <cell r="D53">
            <v>151931.37</v>
          </cell>
          <cell r="E53">
            <v>-151931.37</v>
          </cell>
        </row>
        <row r="54">
          <cell r="A54">
            <v>2125</v>
          </cell>
          <cell r="B54" t="str">
            <v xml:space="preserve">Descuento Judicial a Pagar                   </v>
          </cell>
          <cell r="C54">
            <v>1045410.56</v>
          </cell>
          <cell r="D54">
            <v>1279422.4099999999</v>
          </cell>
          <cell r="E54">
            <v>-234011.84999999986</v>
          </cell>
        </row>
        <row r="55">
          <cell r="A55">
            <v>2128</v>
          </cell>
          <cell r="B55" t="str">
            <v xml:space="preserve">Seguro de Vida Oblig a Pagar                 </v>
          </cell>
          <cell r="C55">
            <v>0</v>
          </cell>
          <cell r="D55">
            <v>100609.4</v>
          </cell>
          <cell r="E55">
            <v>-100609.4</v>
          </cell>
        </row>
        <row r="56">
          <cell r="A56">
            <v>21212</v>
          </cell>
          <cell r="B56" t="str">
            <v xml:space="preserve">Desc Gremial FSMN                            </v>
          </cell>
          <cell r="C56">
            <v>99142.3</v>
          </cell>
          <cell r="D56">
            <v>120827.42</v>
          </cell>
          <cell r="E56">
            <v>-21685.119999999995</v>
          </cell>
        </row>
        <row r="57">
          <cell r="A57">
            <v>21220</v>
          </cell>
          <cell r="B57" t="str">
            <v xml:space="preserve">Retenciones gremiales                        </v>
          </cell>
          <cell r="C57">
            <v>0</v>
          </cell>
          <cell r="D57">
            <v>132324.82</v>
          </cell>
          <cell r="E57">
            <v>-132324.82</v>
          </cell>
        </row>
        <row r="58">
          <cell r="A58"/>
          <cell r="B58" t="str">
            <v>TOTAL DEUDAS LABORALES</v>
          </cell>
          <cell r="C58">
            <v>58992848.039999999</v>
          </cell>
          <cell r="D58">
            <v>66464822.549999997</v>
          </cell>
          <cell r="E58">
            <v>-7471974.5100000007</v>
          </cell>
        </row>
        <row r="59">
          <cell r="A59" t="str">
            <v>DEUDAS PREVISIONALES Y FISCALES</v>
          </cell>
          <cell r="B59"/>
          <cell r="C59"/>
          <cell r="D59"/>
          <cell r="E59"/>
        </row>
        <row r="60">
          <cell r="A60">
            <v>2122</v>
          </cell>
          <cell r="B60" t="str">
            <v xml:space="preserve">ISSN a pagar                                 </v>
          </cell>
          <cell r="C60">
            <v>26110089.32</v>
          </cell>
          <cell r="D60">
            <v>32134951.149999999</v>
          </cell>
          <cell r="E60">
            <v>-6024861.8299999982</v>
          </cell>
        </row>
        <row r="61">
          <cell r="A61">
            <v>21215</v>
          </cell>
          <cell r="B61" t="str">
            <v xml:space="preserve">Retenciones por impuestos y tasas            </v>
          </cell>
          <cell r="C61">
            <v>0</v>
          </cell>
          <cell r="D61">
            <v>7663.23</v>
          </cell>
          <cell r="E61">
            <v>-7663.23</v>
          </cell>
        </row>
        <row r="62">
          <cell r="A62">
            <v>21222</v>
          </cell>
          <cell r="B62" t="str">
            <v xml:space="preserve">IVA - Debito Fiscal                          </v>
          </cell>
          <cell r="C62">
            <v>427931.33</v>
          </cell>
          <cell r="D62">
            <v>427930.91</v>
          </cell>
          <cell r="E62">
            <v>0.42000000004190952</v>
          </cell>
        </row>
        <row r="63">
          <cell r="A63"/>
          <cell r="B63" t="str">
            <v>TOTAL DEUDAS PREVISIONALES Y FISCALES</v>
          </cell>
          <cell r="C63">
            <v>26538020.649999999</v>
          </cell>
          <cell r="D63">
            <v>32570545.289999999</v>
          </cell>
          <cell r="E63">
            <v>-6032524.6399999987</v>
          </cell>
        </row>
        <row r="64">
          <cell r="A64" t="str">
            <v>DEUDAS COMERCIALES</v>
          </cell>
          <cell r="B64"/>
          <cell r="C64"/>
          <cell r="D64"/>
          <cell r="E64"/>
        </row>
        <row r="65">
          <cell r="A65">
            <v>2116</v>
          </cell>
          <cell r="B65" t="str">
            <v xml:space="preserve">Honorarios a pagar                           </v>
          </cell>
          <cell r="C65">
            <v>825250</v>
          </cell>
          <cell r="D65">
            <v>1040258</v>
          </cell>
          <cell r="E65">
            <v>-215008</v>
          </cell>
        </row>
        <row r="66">
          <cell r="A66">
            <v>2118</v>
          </cell>
          <cell r="B66" t="str">
            <v xml:space="preserve">Deudas Ejercicios Anteriores                 </v>
          </cell>
          <cell r="C66">
            <v>0</v>
          </cell>
          <cell r="D66">
            <v>723674.18</v>
          </cell>
          <cell r="E66">
            <v>-723674.18</v>
          </cell>
        </row>
        <row r="67">
          <cell r="A67">
            <v>2131</v>
          </cell>
          <cell r="B67" t="str">
            <v xml:space="preserve">TAEROS a Pagar                               </v>
          </cell>
          <cell r="C67">
            <v>0</v>
          </cell>
          <cell r="D67">
            <v>12461.12</v>
          </cell>
          <cell r="E67">
            <v>-12461.12</v>
          </cell>
        </row>
        <row r="68">
          <cell r="A68">
            <v>2132</v>
          </cell>
          <cell r="B68" t="str">
            <v xml:space="preserve">EPEN a Pagar                                 </v>
          </cell>
          <cell r="C68">
            <v>3145302.63</v>
          </cell>
          <cell r="D68">
            <v>3621986.08</v>
          </cell>
          <cell r="E68">
            <v>-476683.45000000019</v>
          </cell>
        </row>
        <row r="69">
          <cell r="A69">
            <v>2133</v>
          </cell>
          <cell r="B69" t="str">
            <v xml:space="preserve">Ferrosur SRL a pagar                         </v>
          </cell>
          <cell r="C69">
            <v>0</v>
          </cell>
          <cell r="D69">
            <v>39386.870000000003</v>
          </cell>
          <cell r="E69">
            <v>-39386.870000000003</v>
          </cell>
        </row>
        <row r="70">
          <cell r="A70">
            <v>2134</v>
          </cell>
          <cell r="B70" t="str">
            <v xml:space="preserve">Exter Neuquen SRL a pargar                   </v>
          </cell>
          <cell r="C70">
            <v>0</v>
          </cell>
          <cell r="D70">
            <v>112000</v>
          </cell>
          <cell r="E70">
            <v>-112000</v>
          </cell>
        </row>
        <row r="71">
          <cell r="A71">
            <v>2137</v>
          </cell>
          <cell r="B71" t="str">
            <v xml:space="preserve">Acuerdos judiciales a pagar                  </v>
          </cell>
          <cell r="C71">
            <v>0</v>
          </cell>
          <cell r="D71">
            <v>597520</v>
          </cell>
          <cell r="E71">
            <v>-597520</v>
          </cell>
        </row>
        <row r="72">
          <cell r="A72">
            <v>2136</v>
          </cell>
          <cell r="B72" t="str">
            <v xml:space="preserve">Proveedores                                  </v>
          </cell>
          <cell r="C72">
            <v>5242458.51</v>
          </cell>
          <cell r="D72">
            <v>6029783.0099999998</v>
          </cell>
          <cell r="E72">
            <v>-787324.5</v>
          </cell>
        </row>
        <row r="73">
          <cell r="A73"/>
          <cell r="B73" t="str">
            <v>TOTAL DEUDAS COMERCIALES</v>
          </cell>
          <cell r="C73">
            <v>9213011.1400000006</v>
          </cell>
          <cell r="D73">
            <v>12177069.260000002</v>
          </cell>
          <cell r="E73">
            <v>-2964058.12</v>
          </cell>
        </row>
        <row r="74">
          <cell r="A74" t="str">
            <v>TOTAL PASIVO</v>
          </cell>
          <cell r="B74"/>
          <cell r="C74">
            <v>94743879.829999998</v>
          </cell>
          <cell r="D74">
            <v>111212437.10000001</v>
          </cell>
          <cell r="E74">
            <v>-16468557.27</v>
          </cell>
        </row>
        <row r="75">
          <cell r="A75" t="str">
            <v>PATRIMONIO NETO</v>
          </cell>
          <cell r="B75"/>
          <cell r="C75"/>
          <cell r="D75"/>
          <cell r="E75"/>
        </row>
        <row r="76">
          <cell r="A76">
            <v>3113</v>
          </cell>
          <cell r="B76" t="str">
            <v xml:space="preserve">Capital                                      </v>
          </cell>
          <cell r="C76">
            <v>0</v>
          </cell>
          <cell r="D76">
            <v>3478193.78</v>
          </cell>
          <cell r="E76">
            <v>-3478193.78</v>
          </cell>
        </row>
        <row r="77">
          <cell r="A77">
            <v>3115</v>
          </cell>
          <cell r="B77" t="str">
            <v xml:space="preserve">Superavit/deficit Acumulado                  </v>
          </cell>
          <cell r="C77">
            <v>0</v>
          </cell>
          <cell r="D77">
            <v>0</v>
          </cell>
          <cell r="E77">
            <v>3861744.8</v>
          </cell>
        </row>
        <row r="78">
          <cell r="A78">
            <v>3116</v>
          </cell>
          <cell r="B78" t="str">
            <v xml:space="preserve">Superavit/deficit del ejercicio              </v>
          </cell>
          <cell r="C78">
            <v>0</v>
          </cell>
          <cell r="D78">
            <v>925370.56999994814</v>
          </cell>
          <cell r="E78">
            <v>-925370.56999994814</v>
          </cell>
        </row>
        <row r="79">
          <cell r="A79">
            <v>3117</v>
          </cell>
          <cell r="B79" t="str">
            <v xml:space="preserve">AREA                                         </v>
          </cell>
          <cell r="C79">
            <v>15263.67</v>
          </cell>
          <cell r="D79">
            <v>0</v>
          </cell>
          <cell r="E79">
            <v>15263.67</v>
          </cell>
        </row>
        <row r="80">
          <cell r="A80" t="str">
            <v>TOTAL PATRIMONIO NETO</v>
          </cell>
          <cell r="B80"/>
          <cell r="C80">
            <v>15263.67</v>
          </cell>
          <cell r="D80">
            <v>4403564.3499999475</v>
          </cell>
          <cell r="E80">
            <v>-526555.87999994808</v>
          </cell>
        </row>
        <row r="81">
          <cell r="A81" t="str">
            <v>INGRESOS</v>
          </cell>
          <cell r="B81"/>
          <cell r="C81"/>
          <cell r="D81"/>
          <cell r="E81"/>
        </row>
        <row r="82">
          <cell r="A82">
            <v>4111</v>
          </cell>
          <cell r="B82" t="str">
            <v xml:space="preserve">Coparticipacion Federal de Imp Ley 23548     </v>
          </cell>
          <cell r="C82">
            <v>0</v>
          </cell>
          <cell r="D82">
            <v>9769800.9100000001</v>
          </cell>
          <cell r="E82">
            <v>-9769800.9100000001</v>
          </cell>
        </row>
        <row r="83">
          <cell r="A83">
            <v>4121</v>
          </cell>
          <cell r="B83" t="str">
            <v xml:space="preserve">Coparticipacion de Imp Provinciales Ley 2148 </v>
          </cell>
          <cell r="C83">
            <v>0</v>
          </cell>
          <cell r="D83">
            <v>22927758.989999998</v>
          </cell>
          <cell r="E83">
            <v>-22927758.989999998</v>
          </cell>
        </row>
        <row r="84">
          <cell r="A84">
            <v>4122</v>
          </cell>
          <cell r="B84" t="str">
            <v xml:space="preserve">Impuesto Inmobiliario s/Ley N° 2495          </v>
          </cell>
          <cell r="C84">
            <v>0</v>
          </cell>
          <cell r="D84">
            <v>724842.44</v>
          </cell>
          <cell r="E84">
            <v>-724842.44</v>
          </cell>
        </row>
        <row r="85">
          <cell r="A85">
            <v>4123</v>
          </cell>
          <cell r="B85" t="str">
            <v xml:space="preserve">Anticipo Coparticipación                     </v>
          </cell>
          <cell r="C85">
            <v>2368200</v>
          </cell>
          <cell r="D85">
            <v>59493818</v>
          </cell>
          <cell r="E85">
            <v>-57125618</v>
          </cell>
        </row>
        <row r="86">
          <cell r="A86">
            <v>41311</v>
          </cell>
          <cell r="B86" t="str">
            <v xml:space="preserve">Patente de rodados                           </v>
          </cell>
          <cell r="C86">
            <v>0</v>
          </cell>
          <cell r="D86">
            <v>473177.65</v>
          </cell>
          <cell r="E86">
            <v>-473177.65</v>
          </cell>
        </row>
        <row r="87">
          <cell r="A87">
            <v>41321</v>
          </cell>
          <cell r="B87" t="str">
            <v xml:space="preserve">Recolección de residuos                      </v>
          </cell>
          <cell r="C87">
            <v>0</v>
          </cell>
          <cell r="D87">
            <v>154662.76999999999</v>
          </cell>
          <cell r="E87">
            <v>-154662.76999999999</v>
          </cell>
        </row>
        <row r="88">
          <cell r="A88">
            <v>41322</v>
          </cell>
          <cell r="B88" t="str">
            <v xml:space="preserve">Servicio de Agua Corriente                   </v>
          </cell>
          <cell r="C88">
            <v>0</v>
          </cell>
          <cell r="D88">
            <v>145396.13</v>
          </cell>
          <cell r="E88">
            <v>-145396.13</v>
          </cell>
        </row>
        <row r="89">
          <cell r="A89">
            <v>41323</v>
          </cell>
          <cell r="B89" t="str">
            <v xml:space="preserve">Conservación de calles y veredas             </v>
          </cell>
          <cell r="C89">
            <v>0</v>
          </cell>
          <cell r="D89">
            <v>116435.01</v>
          </cell>
          <cell r="E89">
            <v>-116435.01</v>
          </cell>
        </row>
        <row r="90">
          <cell r="A90">
            <v>41324</v>
          </cell>
          <cell r="B90" t="str">
            <v xml:space="preserve">Canon de riego                               </v>
          </cell>
          <cell r="C90">
            <v>0</v>
          </cell>
          <cell r="D90">
            <v>127784</v>
          </cell>
          <cell r="E90">
            <v>-127784</v>
          </cell>
        </row>
        <row r="91">
          <cell r="A91">
            <v>41333</v>
          </cell>
          <cell r="B91" t="str">
            <v xml:space="preserve">Derecho de publicidad radial y programada    </v>
          </cell>
          <cell r="C91">
            <v>0</v>
          </cell>
          <cell r="D91">
            <v>24083</v>
          </cell>
          <cell r="E91">
            <v>-24083</v>
          </cell>
        </row>
        <row r="92">
          <cell r="A92">
            <v>41338</v>
          </cell>
          <cell r="B92" t="str">
            <v xml:space="preserve">Derecho de oficina                           </v>
          </cell>
          <cell r="C92">
            <v>0</v>
          </cell>
          <cell r="D92">
            <v>120266.3</v>
          </cell>
          <cell r="E92">
            <v>-120266.3</v>
          </cell>
        </row>
        <row r="93">
          <cell r="A93">
            <v>41339</v>
          </cell>
          <cell r="B93" t="str">
            <v xml:space="preserve">Exenciones                                   </v>
          </cell>
          <cell r="C93">
            <v>0</v>
          </cell>
          <cell r="D93">
            <v>2100</v>
          </cell>
          <cell r="E93">
            <v>-2100</v>
          </cell>
        </row>
        <row r="94">
          <cell r="A94">
            <v>413310</v>
          </cell>
          <cell r="B94" t="str">
            <v xml:space="preserve">Licencias de conducir                        </v>
          </cell>
          <cell r="C94">
            <v>0</v>
          </cell>
          <cell r="D94">
            <v>77887.210000000006</v>
          </cell>
          <cell r="E94">
            <v>-77887.210000000006</v>
          </cell>
        </row>
        <row r="95">
          <cell r="A95">
            <v>4231</v>
          </cell>
          <cell r="B95" t="str">
            <v xml:space="preserve">Regalías Hidrocarburíferas                   </v>
          </cell>
          <cell r="C95">
            <v>0</v>
          </cell>
          <cell r="D95">
            <v>20453092.050000001</v>
          </cell>
          <cell r="E95">
            <v>-20453092.050000001</v>
          </cell>
        </row>
        <row r="96">
          <cell r="A96">
            <v>4281</v>
          </cell>
          <cell r="B96" t="str">
            <v xml:space="preserve">Venta de aridos                              </v>
          </cell>
          <cell r="C96">
            <v>0</v>
          </cell>
          <cell r="D96">
            <v>74500</v>
          </cell>
          <cell r="E96">
            <v>-74500</v>
          </cell>
        </row>
        <row r="97">
          <cell r="A97">
            <v>41332</v>
          </cell>
          <cell r="B97" t="str">
            <v xml:space="preserve">Venta Ambulante                              </v>
          </cell>
          <cell r="C97">
            <v>0</v>
          </cell>
          <cell r="D97">
            <v>18640</v>
          </cell>
          <cell r="E97">
            <v>-18640</v>
          </cell>
        </row>
        <row r="98">
          <cell r="A98">
            <v>4283</v>
          </cell>
          <cell r="B98" t="str">
            <v xml:space="preserve">Servicios especiales                         </v>
          </cell>
          <cell r="C98">
            <v>0</v>
          </cell>
          <cell r="D98">
            <v>37740</v>
          </cell>
          <cell r="E98">
            <v>-37740</v>
          </cell>
        </row>
        <row r="99">
          <cell r="A99">
            <v>444</v>
          </cell>
          <cell r="B99" t="str">
            <v xml:space="preserve">Venta Combustible y Lubricantes Modulo MAS   </v>
          </cell>
          <cell r="C99">
            <v>0</v>
          </cell>
          <cell r="D99">
            <v>2090346.89</v>
          </cell>
          <cell r="E99">
            <v>-2090346.89</v>
          </cell>
        </row>
        <row r="100">
          <cell r="A100">
            <v>4631</v>
          </cell>
          <cell r="B100" t="str">
            <v xml:space="preserve">De la administración central provincial      </v>
          </cell>
          <cell r="C100">
            <v>0</v>
          </cell>
          <cell r="D100">
            <v>7947220.75</v>
          </cell>
          <cell r="E100">
            <v>-7947220.75</v>
          </cell>
        </row>
        <row r="101">
          <cell r="A101">
            <v>4632</v>
          </cell>
          <cell r="B101" t="str">
            <v xml:space="preserve">Canon Extraordinario Ley N° 2615 Art.7°      </v>
          </cell>
          <cell r="C101">
            <v>0</v>
          </cell>
          <cell r="D101">
            <v>1275934.6100000001</v>
          </cell>
          <cell r="E101">
            <v>-1275934.6100000001</v>
          </cell>
        </row>
        <row r="102">
          <cell r="A102">
            <v>4637</v>
          </cell>
          <cell r="B102" t="str">
            <v>Otros de la administración central provincial</v>
          </cell>
          <cell r="C102">
            <v>0</v>
          </cell>
          <cell r="D102">
            <v>26035</v>
          </cell>
          <cell r="E102">
            <v>-26035</v>
          </cell>
        </row>
        <row r="103">
          <cell r="A103">
            <v>4832</v>
          </cell>
          <cell r="B103" t="str">
            <v>De instituciones descentralizadas provincials</v>
          </cell>
          <cell r="C103">
            <v>0</v>
          </cell>
          <cell r="D103">
            <v>2005900</v>
          </cell>
          <cell r="E103">
            <v>-2005900</v>
          </cell>
        </row>
        <row r="104">
          <cell r="A104">
            <v>4711</v>
          </cell>
          <cell r="B104" t="str">
            <v xml:space="preserve">Venta de tierras y terrenos                  </v>
          </cell>
          <cell r="C104">
            <v>0</v>
          </cell>
          <cell r="D104">
            <v>41057.440000000002</v>
          </cell>
          <cell r="E104">
            <v>-41057.440000000002</v>
          </cell>
        </row>
        <row r="105">
          <cell r="A105">
            <v>48211</v>
          </cell>
          <cell r="B105" t="str">
            <v xml:space="preserve">Fondo Federal Solidario PEN Nº 206/09        </v>
          </cell>
          <cell r="C105">
            <v>0</v>
          </cell>
          <cell r="D105">
            <v>46574.57</v>
          </cell>
          <cell r="E105">
            <v>-46574.57</v>
          </cell>
        </row>
        <row r="106">
          <cell r="A106" t="str">
            <v>TOTAL INGRESOS</v>
          </cell>
          <cell r="B106"/>
          <cell r="C106">
            <v>2368200</v>
          </cell>
          <cell r="D106">
            <v>128175053.71999998</v>
          </cell>
          <cell r="E106">
            <v>-125806853.71999998</v>
          </cell>
        </row>
        <row r="107">
          <cell r="A107" t="str">
            <v>EGRESOS</v>
          </cell>
          <cell r="B107"/>
          <cell r="C107"/>
          <cell r="D107"/>
          <cell r="E107"/>
        </row>
        <row r="108">
          <cell r="A108">
            <v>5111</v>
          </cell>
          <cell r="B108" t="str">
            <v xml:space="preserve">Retribuciones de los cargos                  </v>
          </cell>
          <cell r="C108">
            <v>13260746.060000001</v>
          </cell>
          <cell r="D108">
            <v>0</v>
          </cell>
          <cell r="E108">
            <v>13260746.060000001</v>
          </cell>
        </row>
        <row r="109">
          <cell r="A109">
            <v>5112</v>
          </cell>
          <cell r="B109" t="str">
            <v xml:space="preserve">Retribuciones que no hacen a los cargos      </v>
          </cell>
          <cell r="C109">
            <v>32247486.73</v>
          </cell>
          <cell r="D109">
            <v>0</v>
          </cell>
          <cell r="E109">
            <v>32247486.73</v>
          </cell>
        </row>
        <row r="110">
          <cell r="A110">
            <v>5113</v>
          </cell>
          <cell r="B110" t="str">
            <v xml:space="preserve">Sueldo Anual Complementario                  </v>
          </cell>
          <cell r="C110">
            <v>4147447.66</v>
          </cell>
          <cell r="D110">
            <v>0</v>
          </cell>
          <cell r="E110">
            <v>4147447.66</v>
          </cell>
        </row>
        <row r="111">
          <cell r="A111">
            <v>5115</v>
          </cell>
          <cell r="B111" t="str">
            <v xml:space="preserve">Asignaciones familiares                      </v>
          </cell>
          <cell r="C111">
            <v>1951536.27</v>
          </cell>
          <cell r="D111">
            <v>0</v>
          </cell>
          <cell r="E111">
            <v>1951536.27</v>
          </cell>
        </row>
        <row r="112">
          <cell r="A112">
            <v>5116</v>
          </cell>
          <cell r="B112" t="str">
            <v xml:space="preserve">Contribuciones patronales                    </v>
          </cell>
          <cell r="C112">
            <v>10609251.960000001</v>
          </cell>
          <cell r="D112">
            <v>0</v>
          </cell>
          <cell r="E112">
            <v>10609251.960000001</v>
          </cell>
        </row>
        <row r="113">
          <cell r="A113">
            <v>5117</v>
          </cell>
          <cell r="B113" t="str">
            <v xml:space="preserve">Seguros riesgos del trabajo                  </v>
          </cell>
          <cell r="C113">
            <v>1166305.8</v>
          </cell>
          <cell r="D113">
            <v>0</v>
          </cell>
          <cell r="E113">
            <v>1166305.8</v>
          </cell>
        </row>
        <row r="114">
          <cell r="A114">
            <v>51251</v>
          </cell>
          <cell r="B114" t="str">
            <v xml:space="preserve">Retribuciones de los cargos                  </v>
          </cell>
          <cell r="C114">
            <v>9012553.2200000007</v>
          </cell>
          <cell r="D114">
            <v>0</v>
          </cell>
          <cell r="E114">
            <v>9012553.2200000007</v>
          </cell>
        </row>
        <row r="115">
          <cell r="A115">
            <v>51252</v>
          </cell>
          <cell r="B115" t="str">
            <v xml:space="preserve">Retribuciones que no hacen a los cargos      </v>
          </cell>
          <cell r="C115">
            <v>8535271.9299999997</v>
          </cell>
          <cell r="D115">
            <v>0</v>
          </cell>
          <cell r="E115">
            <v>8535271.9299999997</v>
          </cell>
        </row>
        <row r="116">
          <cell r="A116">
            <v>51253</v>
          </cell>
          <cell r="B116" t="str">
            <v xml:space="preserve">Sueldo Anual Complementario                  </v>
          </cell>
          <cell r="C116">
            <v>1049392</v>
          </cell>
          <cell r="D116">
            <v>0</v>
          </cell>
          <cell r="E116">
            <v>1049392</v>
          </cell>
        </row>
        <row r="117">
          <cell r="A117">
            <v>51255</v>
          </cell>
          <cell r="B117" t="str">
            <v xml:space="preserve">Asignaciones familiares                      </v>
          </cell>
          <cell r="C117">
            <v>514413.78</v>
          </cell>
          <cell r="D117">
            <v>0</v>
          </cell>
          <cell r="E117">
            <v>514413.78</v>
          </cell>
        </row>
        <row r="118">
          <cell r="A118">
            <v>51256</v>
          </cell>
          <cell r="B118" t="str">
            <v xml:space="preserve">Contribuciones patronales                    </v>
          </cell>
          <cell r="C118">
            <v>3972302.65</v>
          </cell>
          <cell r="D118">
            <v>0</v>
          </cell>
          <cell r="E118">
            <v>3972302.65</v>
          </cell>
        </row>
        <row r="119">
          <cell r="A119">
            <v>51257</v>
          </cell>
          <cell r="B119" t="str">
            <v xml:space="preserve">Seguros riesgos del trabajo                  </v>
          </cell>
          <cell r="C119">
            <v>434089.87</v>
          </cell>
          <cell r="D119">
            <v>0</v>
          </cell>
          <cell r="E119">
            <v>434089.87</v>
          </cell>
        </row>
        <row r="120">
          <cell r="A120">
            <v>51321</v>
          </cell>
          <cell r="B120" t="str">
            <v xml:space="preserve">Retribuciones de los cargos                  </v>
          </cell>
          <cell r="C120">
            <v>2190520.7599999998</v>
          </cell>
          <cell r="D120">
            <v>0</v>
          </cell>
          <cell r="E120">
            <v>2190520.7599999998</v>
          </cell>
        </row>
        <row r="121">
          <cell r="A121">
            <v>51322</v>
          </cell>
          <cell r="B121" t="str">
            <v xml:space="preserve">Retribuciones que no hacen a los cargos      </v>
          </cell>
          <cell r="C121">
            <v>1560562.92</v>
          </cell>
          <cell r="D121">
            <v>0</v>
          </cell>
          <cell r="E121">
            <v>1560562.92</v>
          </cell>
        </row>
        <row r="122">
          <cell r="A122">
            <v>51325</v>
          </cell>
          <cell r="B122" t="str">
            <v xml:space="preserve">Asignaciones familiares                      </v>
          </cell>
          <cell r="C122">
            <v>63585.23</v>
          </cell>
          <cell r="D122">
            <v>0</v>
          </cell>
          <cell r="E122">
            <v>63585.23</v>
          </cell>
        </row>
        <row r="123">
          <cell r="A123">
            <v>51326</v>
          </cell>
          <cell r="B123" t="str">
            <v xml:space="preserve">Contribuciones patronales                    </v>
          </cell>
          <cell r="C123">
            <v>613217.73</v>
          </cell>
          <cell r="D123">
            <v>0</v>
          </cell>
          <cell r="E123">
            <v>613217.73</v>
          </cell>
        </row>
        <row r="124">
          <cell r="A124">
            <v>51327</v>
          </cell>
          <cell r="B124" t="str">
            <v xml:space="preserve">Seguros riesgos del trabajo                  </v>
          </cell>
          <cell r="C124">
            <v>86820.36</v>
          </cell>
          <cell r="D124">
            <v>0</v>
          </cell>
          <cell r="E124">
            <v>86820.36</v>
          </cell>
        </row>
        <row r="125">
          <cell r="A125">
            <v>51313</v>
          </cell>
          <cell r="B125" t="str">
            <v xml:space="preserve">Sueldo Anual Complementario                  </v>
          </cell>
          <cell r="C125">
            <v>238565.16</v>
          </cell>
          <cell r="D125">
            <v>0</v>
          </cell>
          <cell r="E125">
            <v>238565.16</v>
          </cell>
        </row>
        <row r="126">
          <cell r="A126">
            <v>5211</v>
          </cell>
          <cell r="B126" t="str">
            <v xml:space="preserve">Alimentos para personas                      </v>
          </cell>
          <cell r="C126">
            <v>949479.48</v>
          </cell>
          <cell r="D126">
            <v>11670</v>
          </cell>
          <cell r="E126">
            <v>937809.48</v>
          </cell>
        </row>
        <row r="127">
          <cell r="A127">
            <v>5214</v>
          </cell>
          <cell r="B127" t="str">
            <v xml:space="preserve">Productos agroforestales                     </v>
          </cell>
          <cell r="C127">
            <v>104500</v>
          </cell>
          <cell r="D127">
            <v>0</v>
          </cell>
          <cell r="E127">
            <v>104500</v>
          </cell>
        </row>
        <row r="128">
          <cell r="A128">
            <v>5215</v>
          </cell>
          <cell r="B128" t="str">
            <v xml:space="preserve">Madera, corcho y sus manufacturas            </v>
          </cell>
          <cell r="C128">
            <v>173435.02</v>
          </cell>
          <cell r="D128">
            <v>51706.8</v>
          </cell>
          <cell r="E128">
            <v>121728.21999999999</v>
          </cell>
        </row>
        <row r="129">
          <cell r="A129">
            <v>5216</v>
          </cell>
          <cell r="B129" t="str">
            <v xml:space="preserve">Productos de Jardineria                      </v>
          </cell>
          <cell r="C129">
            <v>528880</v>
          </cell>
          <cell r="D129">
            <v>42500</v>
          </cell>
          <cell r="E129">
            <v>486380</v>
          </cell>
        </row>
        <row r="130">
          <cell r="A130">
            <v>5221</v>
          </cell>
          <cell r="B130" t="str">
            <v xml:space="preserve">Hilados y telas                              </v>
          </cell>
          <cell r="C130">
            <v>88177.06</v>
          </cell>
          <cell r="D130">
            <v>10798</v>
          </cell>
          <cell r="E130">
            <v>77379.06</v>
          </cell>
        </row>
        <row r="131">
          <cell r="A131">
            <v>5222</v>
          </cell>
          <cell r="B131" t="str">
            <v xml:space="preserve">Prendas de vestir                            </v>
          </cell>
          <cell r="C131">
            <v>633806.5</v>
          </cell>
          <cell r="D131">
            <v>49000</v>
          </cell>
          <cell r="E131">
            <v>584806.49</v>
          </cell>
        </row>
        <row r="132">
          <cell r="A132">
            <v>5225</v>
          </cell>
          <cell r="B132" t="str">
            <v xml:space="preserve">Art. de Merceria                             </v>
          </cell>
          <cell r="C132">
            <v>28427</v>
          </cell>
          <cell r="D132">
            <v>0</v>
          </cell>
          <cell r="E132">
            <v>28427</v>
          </cell>
        </row>
        <row r="133">
          <cell r="A133">
            <v>5233</v>
          </cell>
          <cell r="B133" t="str">
            <v xml:space="preserve">Productos de artes gráficas                  </v>
          </cell>
          <cell r="C133">
            <v>44000</v>
          </cell>
          <cell r="D133">
            <v>0</v>
          </cell>
          <cell r="E133">
            <v>44000</v>
          </cell>
        </row>
        <row r="134">
          <cell r="A134">
            <v>5234</v>
          </cell>
          <cell r="B134" t="str">
            <v xml:space="preserve">Productos de papel y cartón                  </v>
          </cell>
          <cell r="C134">
            <v>15137</v>
          </cell>
          <cell r="D134">
            <v>0</v>
          </cell>
          <cell r="E134">
            <v>15137</v>
          </cell>
        </row>
        <row r="135">
          <cell r="A135">
            <v>5238</v>
          </cell>
          <cell r="B135" t="str">
            <v xml:space="preserve">Otros                                        </v>
          </cell>
          <cell r="C135">
            <v>26800</v>
          </cell>
          <cell r="D135">
            <v>0</v>
          </cell>
          <cell r="E135">
            <v>26800</v>
          </cell>
        </row>
        <row r="136">
          <cell r="A136">
            <v>5242</v>
          </cell>
          <cell r="B136" t="str">
            <v xml:space="preserve">Artículos de cuero                           </v>
          </cell>
          <cell r="C136">
            <v>22340</v>
          </cell>
          <cell r="D136">
            <v>0</v>
          </cell>
          <cell r="E136">
            <v>22340</v>
          </cell>
        </row>
        <row r="137">
          <cell r="A137">
            <v>5244</v>
          </cell>
          <cell r="B137" t="str">
            <v xml:space="preserve">Cubiertas y cámaras de aire                  </v>
          </cell>
          <cell r="C137">
            <v>126200</v>
          </cell>
          <cell r="D137">
            <v>0</v>
          </cell>
          <cell r="E137">
            <v>126200</v>
          </cell>
        </row>
        <row r="138">
          <cell r="A138">
            <v>5246</v>
          </cell>
          <cell r="B138" t="str">
            <v xml:space="preserve">Otros                                        </v>
          </cell>
          <cell r="C138">
            <v>49000</v>
          </cell>
          <cell r="D138">
            <v>0</v>
          </cell>
          <cell r="E138">
            <v>49000</v>
          </cell>
        </row>
        <row r="139">
          <cell r="A139">
            <v>5245</v>
          </cell>
          <cell r="B139" t="str">
            <v xml:space="preserve">Guantes de Seguridad                         </v>
          </cell>
          <cell r="C139">
            <v>67260</v>
          </cell>
          <cell r="D139">
            <v>0</v>
          </cell>
          <cell r="E139">
            <v>67260</v>
          </cell>
        </row>
        <row r="140">
          <cell r="A140">
            <v>5251</v>
          </cell>
          <cell r="B140" t="str">
            <v xml:space="preserve">Compuestos químicos                          </v>
          </cell>
          <cell r="C140">
            <v>652659.36</v>
          </cell>
          <cell r="D140">
            <v>0</v>
          </cell>
          <cell r="E140">
            <v>652659.36</v>
          </cell>
        </row>
        <row r="141">
          <cell r="A141">
            <v>5252</v>
          </cell>
          <cell r="B141" t="str">
            <v xml:space="preserve">Productos farmacéuticos y medicinales        </v>
          </cell>
          <cell r="C141">
            <v>710.65</v>
          </cell>
          <cell r="D141">
            <v>0</v>
          </cell>
          <cell r="E141">
            <v>710.65</v>
          </cell>
        </row>
        <row r="142">
          <cell r="A142">
            <v>5255</v>
          </cell>
          <cell r="B142" t="str">
            <v xml:space="preserve">Tinturas, pinturas y colorantes              </v>
          </cell>
          <cell r="C142">
            <v>240393.69</v>
          </cell>
          <cell r="D142">
            <v>0</v>
          </cell>
          <cell r="E142">
            <v>240393.69</v>
          </cell>
        </row>
        <row r="143">
          <cell r="A143">
            <v>5256</v>
          </cell>
          <cell r="B143" t="str">
            <v xml:space="preserve">Combustibles y lubricantes                   </v>
          </cell>
          <cell r="C143">
            <v>3298753.25</v>
          </cell>
          <cell r="D143">
            <v>79545.14</v>
          </cell>
          <cell r="E143">
            <v>3219208.11</v>
          </cell>
        </row>
        <row r="144">
          <cell r="A144">
            <v>5258</v>
          </cell>
          <cell r="B144" t="str">
            <v xml:space="preserve">Productos de material plástico               </v>
          </cell>
          <cell r="C144">
            <v>23010.59</v>
          </cell>
          <cell r="D144">
            <v>0</v>
          </cell>
          <cell r="E144">
            <v>23010.59</v>
          </cell>
        </row>
        <row r="145">
          <cell r="A145">
            <v>5259</v>
          </cell>
          <cell r="B145" t="str">
            <v xml:space="preserve">Otros                                        </v>
          </cell>
          <cell r="C145">
            <v>40005.71</v>
          </cell>
          <cell r="D145">
            <v>0</v>
          </cell>
          <cell r="E145">
            <v>40005.71</v>
          </cell>
        </row>
        <row r="146">
          <cell r="A146">
            <v>5262</v>
          </cell>
          <cell r="B146" t="str">
            <v xml:space="preserve">Productos de vidrio                          </v>
          </cell>
          <cell r="C146">
            <v>31680</v>
          </cell>
          <cell r="D146">
            <v>0</v>
          </cell>
          <cell r="E146">
            <v>31680</v>
          </cell>
        </row>
        <row r="147">
          <cell r="A147">
            <v>5275</v>
          </cell>
          <cell r="B147" t="str">
            <v xml:space="preserve">Herramientas menores                         </v>
          </cell>
          <cell r="C147">
            <v>191277.75</v>
          </cell>
          <cell r="D147">
            <v>23510</v>
          </cell>
          <cell r="E147">
            <v>167767.75</v>
          </cell>
        </row>
        <row r="148">
          <cell r="A148">
            <v>5276</v>
          </cell>
          <cell r="B148" t="str">
            <v xml:space="preserve">Elementos de seguridad industrial            </v>
          </cell>
          <cell r="C148">
            <v>43515.85</v>
          </cell>
          <cell r="D148">
            <v>0</v>
          </cell>
          <cell r="E148">
            <v>43515.85</v>
          </cell>
        </row>
        <row r="149">
          <cell r="A149">
            <v>5284</v>
          </cell>
          <cell r="B149" t="str">
            <v xml:space="preserve">Piedra, arcilla y arena                      </v>
          </cell>
          <cell r="C149">
            <v>20000</v>
          </cell>
          <cell r="D149">
            <v>0</v>
          </cell>
          <cell r="E149">
            <v>20000</v>
          </cell>
        </row>
        <row r="150">
          <cell r="A150">
            <v>5291</v>
          </cell>
          <cell r="B150" t="str">
            <v xml:space="preserve">Elementos de Limpieza                        </v>
          </cell>
          <cell r="C150">
            <v>185893.83</v>
          </cell>
          <cell r="D150">
            <v>8009.95</v>
          </cell>
          <cell r="E150">
            <v>177883.87999999998</v>
          </cell>
        </row>
        <row r="151">
          <cell r="A151">
            <v>5292</v>
          </cell>
          <cell r="B151" t="str">
            <v xml:space="preserve">Útiles de escritorio, oficina y enseñanza    </v>
          </cell>
          <cell r="C151">
            <v>364580.47</v>
          </cell>
          <cell r="D151">
            <v>0</v>
          </cell>
          <cell r="E151">
            <v>364580.47</v>
          </cell>
        </row>
        <row r="152">
          <cell r="A152">
            <v>5293</v>
          </cell>
          <cell r="B152" t="str">
            <v xml:space="preserve">Útiles y materiales eléctricos               </v>
          </cell>
          <cell r="C152">
            <v>992520.45</v>
          </cell>
          <cell r="D152">
            <v>29061</v>
          </cell>
          <cell r="E152">
            <v>963459.45</v>
          </cell>
        </row>
        <row r="153">
          <cell r="A153">
            <v>5294</v>
          </cell>
          <cell r="B153" t="str">
            <v xml:space="preserve">Utensilios de cocina y comedor               </v>
          </cell>
          <cell r="C153">
            <v>68728.990000000005</v>
          </cell>
          <cell r="D153">
            <v>0</v>
          </cell>
          <cell r="E153">
            <v>68728.990000000005</v>
          </cell>
        </row>
        <row r="154">
          <cell r="A154">
            <v>5298</v>
          </cell>
          <cell r="B154" t="str">
            <v>Productos para celebraciones, cortesias y hom</v>
          </cell>
          <cell r="C154">
            <v>271993.12</v>
          </cell>
          <cell r="D154">
            <v>0</v>
          </cell>
          <cell r="E154">
            <v>271993.12</v>
          </cell>
        </row>
        <row r="155">
          <cell r="A155">
            <v>5299</v>
          </cell>
          <cell r="B155" t="str">
            <v xml:space="preserve">Otros                                        </v>
          </cell>
          <cell r="C155">
            <v>10845</v>
          </cell>
          <cell r="D155">
            <v>0</v>
          </cell>
          <cell r="E155">
            <v>10845</v>
          </cell>
        </row>
        <row r="156">
          <cell r="A156">
            <v>52910</v>
          </cell>
          <cell r="B156" t="str">
            <v xml:space="preserve">Producto festejos dia del niño               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52911</v>
          </cell>
          <cell r="B157" t="str">
            <v xml:space="preserve">Productos de ferreteria                      </v>
          </cell>
          <cell r="C157">
            <v>943669.04</v>
          </cell>
          <cell r="D157">
            <v>0</v>
          </cell>
          <cell r="E157">
            <v>943669.04</v>
          </cell>
        </row>
        <row r="158">
          <cell r="A158">
            <v>52912</v>
          </cell>
          <cell r="B158" t="str">
            <v xml:space="preserve">Art. Deportivos                              </v>
          </cell>
          <cell r="C158">
            <v>173253</v>
          </cell>
          <cell r="D158">
            <v>0</v>
          </cell>
          <cell r="E158">
            <v>173253</v>
          </cell>
        </row>
        <row r="159">
          <cell r="A159">
            <v>5311</v>
          </cell>
          <cell r="B159" t="str">
            <v xml:space="preserve">Energía Eléctrica                            </v>
          </cell>
          <cell r="C159">
            <v>3266589.23</v>
          </cell>
          <cell r="D159">
            <v>0</v>
          </cell>
          <cell r="E159">
            <v>3266589.23</v>
          </cell>
        </row>
        <row r="160">
          <cell r="A160">
            <v>5313</v>
          </cell>
          <cell r="B160" t="str">
            <v xml:space="preserve">Gas                                          </v>
          </cell>
          <cell r="C160">
            <v>61718.34</v>
          </cell>
          <cell r="D160">
            <v>0</v>
          </cell>
          <cell r="E160">
            <v>61718.34</v>
          </cell>
        </row>
        <row r="161">
          <cell r="A161">
            <v>5314</v>
          </cell>
          <cell r="B161" t="str">
            <v>Teléfonos, telefax y comunicaciones por intet</v>
          </cell>
          <cell r="C161">
            <v>80445</v>
          </cell>
          <cell r="D161">
            <v>0</v>
          </cell>
          <cell r="E161">
            <v>80445</v>
          </cell>
        </row>
        <row r="162">
          <cell r="A162">
            <v>5315</v>
          </cell>
          <cell r="B162" t="str">
            <v xml:space="preserve">Correos y telégrafo                          </v>
          </cell>
          <cell r="C162">
            <v>85</v>
          </cell>
          <cell r="D162">
            <v>0</v>
          </cell>
          <cell r="E162">
            <v>85</v>
          </cell>
        </row>
        <row r="163">
          <cell r="A163">
            <v>5322</v>
          </cell>
          <cell r="B163" t="str">
            <v>Alquiler de maquinaria, equipo y medios de tr</v>
          </cell>
          <cell r="C163">
            <v>1675390</v>
          </cell>
          <cell r="D163">
            <v>0</v>
          </cell>
          <cell r="E163">
            <v>1675390</v>
          </cell>
        </row>
        <row r="164">
          <cell r="A164">
            <v>5329</v>
          </cell>
          <cell r="B164" t="str">
            <v xml:space="preserve">Hospedaje                                    </v>
          </cell>
          <cell r="C164">
            <v>196160</v>
          </cell>
          <cell r="D164">
            <v>0</v>
          </cell>
          <cell r="E164">
            <v>196160</v>
          </cell>
        </row>
        <row r="165">
          <cell r="A165">
            <v>5331</v>
          </cell>
          <cell r="B165" t="str">
            <v xml:space="preserve">Manten y reparación de edificios y locales   </v>
          </cell>
          <cell r="C165">
            <v>228500</v>
          </cell>
          <cell r="D165">
            <v>0</v>
          </cell>
          <cell r="E165">
            <v>228500</v>
          </cell>
        </row>
        <row r="166">
          <cell r="A166">
            <v>5332</v>
          </cell>
          <cell r="B166" t="str">
            <v xml:space="preserve">Mantenimiento y reparación de vehículos      </v>
          </cell>
          <cell r="C166">
            <v>390221.59</v>
          </cell>
          <cell r="D166">
            <v>0</v>
          </cell>
          <cell r="E166">
            <v>390221.59</v>
          </cell>
        </row>
        <row r="167">
          <cell r="A167">
            <v>5333</v>
          </cell>
          <cell r="B167" t="str">
            <v xml:space="preserve">Manten y reparación de maquinaria y equipo   </v>
          </cell>
          <cell r="C167">
            <v>1745132.41</v>
          </cell>
          <cell r="D167">
            <v>451315.96</v>
          </cell>
          <cell r="E167">
            <v>1293816.45</v>
          </cell>
        </row>
        <row r="168">
          <cell r="A168">
            <v>5334</v>
          </cell>
          <cell r="B168" t="str">
            <v xml:space="preserve">Manten y reparación de vías de comunicacion  </v>
          </cell>
          <cell r="C168">
            <v>122400</v>
          </cell>
          <cell r="D168">
            <v>0</v>
          </cell>
          <cell r="E168">
            <v>122400</v>
          </cell>
        </row>
        <row r="169">
          <cell r="A169">
            <v>5335</v>
          </cell>
          <cell r="B169" t="str">
            <v xml:space="preserve">Limpieza, aseo y fumigación                  </v>
          </cell>
          <cell r="C169">
            <v>35000</v>
          </cell>
          <cell r="D169">
            <v>0</v>
          </cell>
          <cell r="E169">
            <v>35000</v>
          </cell>
        </row>
        <row r="170">
          <cell r="A170">
            <v>5338</v>
          </cell>
          <cell r="B170" t="str">
            <v xml:space="preserve">Poda, raleo y corte de leña                  </v>
          </cell>
          <cell r="C170">
            <v>0</v>
          </cell>
          <cell r="D170">
            <v>0</v>
          </cell>
          <cell r="E170">
            <v>0</v>
          </cell>
        </row>
        <row r="171">
          <cell r="A171">
            <v>5341</v>
          </cell>
          <cell r="B171" t="str">
            <v>Estudios, investig y proyectos de factibilida</v>
          </cell>
          <cell r="C171">
            <v>120000</v>
          </cell>
          <cell r="D171">
            <v>0</v>
          </cell>
          <cell r="E171">
            <v>120000</v>
          </cell>
        </row>
        <row r="172">
          <cell r="A172">
            <v>5342</v>
          </cell>
          <cell r="B172" t="str">
            <v xml:space="preserve">Médicos y Sanitarios                         </v>
          </cell>
          <cell r="C172">
            <v>3600</v>
          </cell>
          <cell r="D172">
            <v>0</v>
          </cell>
          <cell r="E172">
            <v>3600</v>
          </cell>
        </row>
        <row r="173">
          <cell r="A173">
            <v>5343</v>
          </cell>
          <cell r="B173" t="str">
            <v xml:space="preserve">Jurídicos                                    </v>
          </cell>
          <cell r="C173">
            <v>462070.26</v>
          </cell>
          <cell r="D173">
            <v>0</v>
          </cell>
          <cell r="E173">
            <v>462070.26</v>
          </cell>
        </row>
        <row r="174">
          <cell r="A174">
            <v>5344</v>
          </cell>
          <cell r="B174" t="str">
            <v xml:space="preserve">Contabilidad y auditoria                     </v>
          </cell>
          <cell r="C174">
            <v>520000</v>
          </cell>
          <cell r="D174">
            <v>0</v>
          </cell>
          <cell r="E174">
            <v>520000</v>
          </cell>
        </row>
        <row r="175">
          <cell r="A175">
            <v>5345</v>
          </cell>
          <cell r="B175" t="str">
            <v xml:space="preserve">De capacitación                              </v>
          </cell>
          <cell r="C175">
            <v>193813</v>
          </cell>
          <cell r="D175">
            <v>0</v>
          </cell>
          <cell r="E175">
            <v>193813</v>
          </cell>
        </row>
        <row r="176">
          <cell r="A176">
            <v>5346</v>
          </cell>
          <cell r="B176" t="str">
            <v xml:space="preserve">De informática y sistemas computarizados     </v>
          </cell>
          <cell r="C176">
            <v>0</v>
          </cell>
          <cell r="D176">
            <v>0</v>
          </cell>
          <cell r="E176">
            <v>0</v>
          </cell>
        </row>
        <row r="177">
          <cell r="A177">
            <v>5348</v>
          </cell>
          <cell r="B177" t="str">
            <v xml:space="preserve">Otros                                        </v>
          </cell>
          <cell r="C177">
            <v>282959.73</v>
          </cell>
          <cell r="D177">
            <v>0</v>
          </cell>
          <cell r="E177">
            <v>282959.73</v>
          </cell>
        </row>
        <row r="178">
          <cell r="A178">
            <v>5349</v>
          </cell>
          <cell r="B178" t="str">
            <v xml:space="preserve">Servicios de Seguridad e higiene             </v>
          </cell>
          <cell r="C178">
            <v>6000</v>
          </cell>
          <cell r="D178">
            <v>0</v>
          </cell>
          <cell r="E178">
            <v>6000</v>
          </cell>
        </row>
        <row r="179">
          <cell r="A179">
            <v>53410</v>
          </cell>
          <cell r="B179" t="str">
            <v xml:space="preserve">Servicios para Eventos Deportivos            </v>
          </cell>
          <cell r="C179">
            <v>343790</v>
          </cell>
          <cell r="D179">
            <v>0</v>
          </cell>
          <cell r="E179">
            <v>343790</v>
          </cell>
        </row>
        <row r="180">
          <cell r="A180">
            <v>5351</v>
          </cell>
          <cell r="B180" t="str">
            <v xml:space="preserve">Transporte                                   </v>
          </cell>
          <cell r="C180">
            <v>395479</v>
          </cell>
          <cell r="D180">
            <v>0</v>
          </cell>
          <cell r="E180">
            <v>395479</v>
          </cell>
        </row>
        <row r="181">
          <cell r="A181">
            <v>5354</v>
          </cell>
          <cell r="B181" t="str">
            <v xml:space="preserve">Primas y gastos de seguros                   </v>
          </cell>
          <cell r="C181">
            <v>100115.45</v>
          </cell>
          <cell r="D181">
            <v>0</v>
          </cell>
          <cell r="E181">
            <v>100115.45</v>
          </cell>
        </row>
        <row r="182">
          <cell r="A182">
            <v>5355</v>
          </cell>
          <cell r="B182" t="str">
            <v xml:space="preserve">Comisiones y gastos bancarios                </v>
          </cell>
          <cell r="C182">
            <v>190468.96</v>
          </cell>
          <cell r="D182">
            <v>3157.89</v>
          </cell>
          <cell r="E182">
            <v>187311.06999999998</v>
          </cell>
        </row>
        <row r="183">
          <cell r="A183">
            <v>5356</v>
          </cell>
          <cell r="B183" t="str">
            <v xml:space="preserve">Publicidad y propaganda                      </v>
          </cell>
          <cell r="C183">
            <v>89600</v>
          </cell>
          <cell r="D183">
            <v>0</v>
          </cell>
          <cell r="E183">
            <v>89600</v>
          </cell>
        </row>
        <row r="184">
          <cell r="A184">
            <v>5365</v>
          </cell>
          <cell r="B184" t="str">
            <v xml:space="preserve">Manten y rep de alcantarillas y desagues     </v>
          </cell>
          <cell r="C184">
            <v>76600</v>
          </cell>
          <cell r="D184">
            <v>0</v>
          </cell>
          <cell r="E184">
            <v>76600</v>
          </cell>
        </row>
        <row r="185">
          <cell r="A185">
            <v>5367</v>
          </cell>
          <cell r="B185" t="str">
            <v xml:space="preserve">Mantenimiento de espacios verdes y arbolado  </v>
          </cell>
          <cell r="C185">
            <v>0</v>
          </cell>
          <cell r="D185">
            <v>0</v>
          </cell>
          <cell r="E185">
            <v>0</v>
          </cell>
        </row>
        <row r="186">
          <cell r="A186">
            <v>5372</v>
          </cell>
          <cell r="B186" t="str">
            <v xml:space="preserve">Viáticos                                     </v>
          </cell>
          <cell r="C186">
            <v>400000</v>
          </cell>
          <cell r="D186">
            <v>0</v>
          </cell>
          <cell r="E186">
            <v>400000</v>
          </cell>
        </row>
        <row r="187">
          <cell r="A187">
            <v>5386</v>
          </cell>
          <cell r="B187" t="str">
            <v xml:space="preserve">IVA                                          </v>
          </cell>
          <cell r="C187">
            <v>41240.04</v>
          </cell>
          <cell r="D187">
            <v>630.95000000000005</v>
          </cell>
          <cell r="E187">
            <v>40609.090000000004</v>
          </cell>
        </row>
        <row r="188">
          <cell r="A188">
            <v>5387</v>
          </cell>
          <cell r="B188" t="str">
            <v xml:space="preserve">Impuestos IG                                 </v>
          </cell>
          <cell r="C188">
            <v>53624.6</v>
          </cell>
          <cell r="D188">
            <v>0</v>
          </cell>
          <cell r="E188">
            <v>53624.6</v>
          </cell>
        </row>
        <row r="189">
          <cell r="A189">
            <v>5388</v>
          </cell>
          <cell r="B189" t="str">
            <v xml:space="preserve">Fondo Ley 26181                              </v>
          </cell>
          <cell r="C189">
            <v>64785.59</v>
          </cell>
          <cell r="D189">
            <v>0</v>
          </cell>
          <cell r="E189">
            <v>64785.59</v>
          </cell>
        </row>
        <row r="190">
          <cell r="A190">
            <v>5391</v>
          </cell>
          <cell r="B190" t="str">
            <v xml:space="preserve">Cortesia, homenajes y conmemoraciones        </v>
          </cell>
          <cell r="C190">
            <v>594298.80000000005</v>
          </cell>
          <cell r="D190">
            <v>0</v>
          </cell>
          <cell r="E190">
            <v>594298.80000000005</v>
          </cell>
        </row>
        <row r="191">
          <cell r="A191">
            <v>5392</v>
          </cell>
          <cell r="B191" t="str">
            <v xml:space="preserve">Catering, fiestas y eventos                  </v>
          </cell>
          <cell r="C191">
            <v>758335</v>
          </cell>
          <cell r="D191">
            <v>0</v>
          </cell>
          <cell r="E191">
            <v>758335</v>
          </cell>
        </row>
        <row r="192">
          <cell r="A192">
            <v>5393</v>
          </cell>
          <cell r="B192" t="str">
            <v xml:space="preserve">Servicios de vigilancia                      </v>
          </cell>
          <cell r="C192">
            <v>149496.4</v>
          </cell>
          <cell r="D192">
            <v>0</v>
          </cell>
          <cell r="E192">
            <v>149496.4</v>
          </cell>
        </row>
        <row r="193">
          <cell r="A193">
            <v>5395</v>
          </cell>
          <cell r="B193" t="str">
            <v xml:space="preserve">Otros                                        </v>
          </cell>
          <cell r="C193">
            <v>0</v>
          </cell>
          <cell r="D193">
            <v>0</v>
          </cell>
          <cell r="E193">
            <v>0</v>
          </cell>
        </row>
        <row r="194">
          <cell r="A194">
            <v>5396</v>
          </cell>
          <cell r="B194" t="str">
            <v xml:space="preserve">Obras de arte                                </v>
          </cell>
          <cell r="C194">
            <v>0</v>
          </cell>
          <cell r="D194">
            <v>0</v>
          </cell>
          <cell r="E194">
            <v>0</v>
          </cell>
        </row>
        <row r="195">
          <cell r="A195">
            <v>5514</v>
          </cell>
          <cell r="B195" t="str">
            <v xml:space="preserve">Ayudas Sociales a personas                   </v>
          </cell>
          <cell r="C195">
            <v>8928900</v>
          </cell>
          <cell r="D195">
            <v>0</v>
          </cell>
          <cell r="E195">
            <v>8928900</v>
          </cell>
        </row>
        <row r="196">
          <cell r="A196">
            <v>5515</v>
          </cell>
          <cell r="B196" t="str">
            <v xml:space="preserve">Transferencias a instituciones de enseñanza  </v>
          </cell>
          <cell r="C196">
            <v>80000</v>
          </cell>
          <cell r="D196">
            <v>0</v>
          </cell>
          <cell r="E196">
            <v>80000</v>
          </cell>
        </row>
        <row r="197">
          <cell r="A197">
            <v>5518</v>
          </cell>
          <cell r="B197" t="str">
            <v xml:space="preserve">Transferencias a Cooperativas                </v>
          </cell>
          <cell r="C197">
            <v>7000</v>
          </cell>
          <cell r="D197">
            <v>0</v>
          </cell>
          <cell r="E197">
            <v>7000</v>
          </cell>
        </row>
        <row r="198">
          <cell r="A198">
            <v>5541</v>
          </cell>
          <cell r="B198" t="str">
            <v>Transf al Sector Púb Provincial para gtos cte</v>
          </cell>
          <cell r="C198">
            <v>46000</v>
          </cell>
          <cell r="D198">
            <v>0</v>
          </cell>
          <cell r="E198">
            <v>46000</v>
          </cell>
        </row>
        <row r="199">
          <cell r="A199">
            <v>5861</v>
          </cell>
          <cell r="B199" t="str">
            <v xml:space="preserve">Costo de Combustible Vendido                 </v>
          </cell>
          <cell r="C199">
            <v>1861327.55</v>
          </cell>
          <cell r="D199">
            <v>0</v>
          </cell>
          <cell r="E199">
            <v>1861327.55</v>
          </cell>
        </row>
        <row r="200">
          <cell r="A200">
            <v>5401</v>
          </cell>
          <cell r="B200" t="str">
            <v xml:space="preserve">Descuento Anticipo Coparticipación           </v>
          </cell>
          <cell r="C200">
            <v>6240</v>
          </cell>
          <cell r="D200">
            <v>0</v>
          </cell>
          <cell r="E200">
            <v>6240</v>
          </cell>
        </row>
        <row r="201">
          <cell r="A201" t="str">
            <v>TOTAL EGRESOS</v>
          </cell>
          <cell r="B201"/>
          <cell r="C201">
            <v>125642388.85000004</v>
          </cell>
          <cell r="D201">
            <v>760905.69000000006</v>
          </cell>
          <cell r="E201">
            <v>124881483.15000004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31" zoomScaleNormal="100" workbookViewId="0">
      <selection activeCell="H9" sqref="H9"/>
    </sheetView>
  </sheetViews>
  <sheetFormatPr baseColWidth="10" defaultRowHeight="12.75" x14ac:dyDescent="0.2"/>
  <cols>
    <col min="1" max="1" width="2.7109375" style="1" customWidth="1"/>
    <col min="2" max="2" width="2.7109375" style="3" customWidth="1"/>
    <col min="3" max="3" width="4" style="3" customWidth="1"/>
    <col min="4" max="4" width="7.28515625" style="3" customWidth="1"/>
    <col min="5" max="5" width="66.140625" style="3" customWidth="1"/>
    <col min="6" max="6" width="35.42578125" style="91" customWidth="1"/>
    <col min="7" max="7" width="13.85546875" style="3" bestFit="1" customWidth="1"/>
    <col min="8" max="8" width="16" style="3" customWidth="1"/>
    <col min="9" max="16384" width="11.42578125" style="3"/>
  </cols>
  <sheetData>
    <row r="2" spans="1:6" ht="15" x14ac:dyDescent="0.25">
      <c r="B2" s="2" t="s">
        <v>22</v>
      </c>
    </row>
    <row r="3" spans="1:6" ht="15" x14ac:dyDescent="0.25">
      <c r="B3" s="2"/>
    </row>
    <row r="4" spans="1:6" s="7" customFormat="1" ht="18" customHeight="1" x14ac:dyDescent="0.2">
      <c r="A4" s="6"/>
      <c r="E4" s="92" t="s">
        <v>149</v>
      </c>
      <c r="F4" s="93"/>
    </row>
    <row r="5" spans="1:6" s="7" customFormat="1" ht="18" customHeight="1" x14ac:dyDescent="0.2">
      <c r="A5" s="6"/>
      <c r="B5" s="112" t="s">
        <v>162</v>
      </c>
      <c r="C5" s="112"/>
      <c r="D5" s="112"/>
      <c r="E5" s="112"/>
      <c r="F5" s="112"/>
    </row>
    <row r="6" spans="1:6" ht="13.5" thickBot="1" x14ac:dyDescent="0.25"/>
    <row r="7" spans="1:6" ht="15" customHeight="1" x14ac:dyDescent="0.2">
      <c r="A7" s="8"/>
      <c r="B7" s="113" t="s">
        <v>2</v>
      </c>
      <c r="C7" s="114"/>
      <c r="D7" s="114"/>
      <c r="E7" s="114"/>
      <c r="F7" s="109" t="s">
        <v>3</v>
      </c>
    </row>
    <row r="8" spans="1:6" ht="15" customHeight="1" thickBot="1" x14ac:dyDescent="0.25">
      <c r="A8" s="8"/>
      <c r="B8" s="115"/>
      <c r="C8" s="116"/>
      <c r="D8" s="116"/>
      <c r="E8" s="116"/>
      <c r="F8" s="110">
        <v>2019</v>
      </c>
    </row>
    <row r="9" spans="1:6" ht="15.75" customHeight="1" x14ac:dyDescent="0.2">
      <c r="A9" s="8"/>
      <c r="B9" s="94" t="s">
        <v>150</v>
      </c>
      <c r="C9" s="95"/>
      <c r="D9" s="95"/>
      <c r="E9" s="95"/>
      <c r="F9" s="45">
        <f>+F10+F14+F17</f>
        <v>123754379.14999999</v>
      </c>
    </row>
    <row r="10" spans="1:6" x14ac:dyDescent="0.2">
      <c r="A10" s="8"/>
      <c r="B10" s="15"/>
      <c r="C10" s="17"/>
      <c r="D10" s="17" t="s">
        <v>5</v>
      </c>
      <c r="E10" s="17"/>
      <c r="F10" s="44">
        <f>SUM(F11:F13)</f>
        <v>91789812.409999996</v>
      </c>
    </row>
    <row r="11" spans="1:6" s="47" customFormat="1" x14ac:dyDescent="0.2">
      <c r="A11" s="60"/>
      <c r="B11" s="55"/>
      <c r="C11" s="20"/>
      <c r="D11" s="20" t="s">
        <v>6</v>
      </c>
      <c r="E11" s="20"/>
      <c r="F11" s="96">
        <f>+'EJ ing'!F10</f>
        <v>9769800.9100000001</v>
      </c>
    </row>
    <row r="12" spans="1:6" s="47" customFormat="1" x14ac:dyDescent="0.2">
      <c r="A12" s="60"/>
      <c r="B12" s="55"/>
      <c r="C12" s="20"/>
      <c r="D12" s="20" t="s">
        <v>7</v>
      </c>
      <c r="E12" s="23"/>
      <c r="F12" s="96">
        <f>+'EJ ing'!F12</f>
        <v>80778219.430000007</v>
      </c>
    </row>
    <row r="13" spans="1:6" s="47" customFormat="1" x14ac:dyDescent="0.2">
      <c r="A13" s="60"/>
      <c r="B13" s="55"/>
      <c r="C13" s="97"/>
      <c r="D13" s="20" t="s">
        <v>8</v>
      </c>
      <c r="E13" s="20"/>
      <c r="F13" s="96">
        <f>+'EJ ing'!F16</f>
        <v>1241792.07</v>
      </c>
    </row>
    <row r="14" spans="1:6" s="7" customFormat="1" x14ac:dyDescent="0.2">
      <c r="A14" s="8"/>
      <c r="B14" s="15"/>
      <c r="C14" s="17"/>
      <c r="D14" s="17" t="s">
        <v>12</v>
      </c>
      <c r="E14" s="23"/>
      <c r="F14" s="44">
        <f>SUM(F15:F16)</f>
        <v>22715376.380000003</v>
      </c>
    </row>
    <row r="15" spans="1:6" s="47" customFormat="1" x14ac:dyDescent="0.2">
      <c r="A15" s="60"/>
      <c r="B15" s="55"/>
      <c r="C15" s="20"/>
      <c r="D15" s="20" t="s">
        <v>7</v>
      </c>
      <c r="E15" s="23"/>
      <c r="F15" s="96">
        <f>+'EJ ing'!F30</f>
        <v>20453092.050000001</v>
      </c>
    </row>
    <row r="16" spans="1:6" s="19" customFormat="1" x14ac:dyDescent="0.2">
      <c r="A16" s="98"/>
      <c r="B16" s="55"/>
      <c r="C16" s="20"/>
      <c r="D16" s="20" t="s">
        <v>8</v>
      </c>
      <c r="E16" s="99"/>
      <c r="F16" s="96">
        <f>+'EJ ing'!F33</f>
        <v>2262284.33</v>
      </c>
    </row>
    <row r="17" spans="1:9" s="7" customFormat="1" x14ac:dyDescent="0.2">
      <c r="A17" s="8"/>
      <c r="B17" s="15"/>
      <c r="C17" s="17"/>
      <c r="D17" s="17" t="s">
        <v>15</v>
      </c>
      <c r="E17" s="23"/>
      <c r="F17" s="44">
        <f>SUM(F18)</f>
        <v>9249190.3599999994</v>
      </c>
    </row>
    <row r="18" spans="1:9" s="47" customFormat="1" x14ac:dyDescent="0.2">
      <c r="A18" s="60"/>
      <c r="B18" s="55"/>
      <c r="C18" s="20"/>
      <c r="D18" s="20" t="s">
        <v>16</v>
      </c>
      <c r="E18" s="23"/>
      <c r="F18" s="100">
        <f>+'EJ ing'!F41</f>
        <v>9249190.3599999994</v>
      </c>
    </row>
    <row r="19" spans="1:9" s="7" customFormat="1" x14ac:dyDescent="0.2">
      <c r="A19" s="8"/>
      <c r="B19" s="15" t="s">
        <v>151</v>
      </c>
      <c r="C19" s="17"/>
      <c r="D19" s="17"/>
      <c r="E19" s="21"/>
      <c r="F19" s="44">
        <f>+F20+F22</f>
        <v>2052474.57</v>
      </c>
    </row>
    <row r="20" spans="1:9" s="47" customFormat="1" x14ac:dyDescent="0.2">
      <c r="A20" s="60"/>
      <c r="B20" s="55"/>
      <c r="C20" s="20"/>
      <c r="D20" s="17" t="s">
        <v>15</v>
      </c>
      <c r="E20" s="23"/>
      <c r="F20" s="44">
        <f>+F21</f>
        <v>46574.57</v>
      </c>
    </row>
    <row r="21" spans="1:9" s="47" customFormat="1" x14ac:dyDescent="0.2">
      <c r="A21" s="60"/>
      <c r="B21" s="55"/>
      <c r="C21" s="20"/>
      <c r="D21" s="17" t="s">
        <v>19</v>
      </c>
      <c r="E21" s="23"/>
      <c r="F21" s="96">
        <f>+'EJ ing'!F47</f>
        <v>46574.57</v>
      </c>
    </row>
    <row r="22" spans="1:9" s="47" customFormat="1" ht="13.5" thickBot="1" x14ac:dyDescent="0.25">
      <c r="A22" s="60"/>
      <c r="B22" s="105"/>
      <c r="C22" s="106"/>
      <c r="D22" s="22" t="s">
        <v>16</v>
      </c>
      <c r="E22" s="107"/>
      <c r="F22" s="108">
        <f>+'EJ ing'!F49</f>
        <v>2005900</v>
      </c>
    </row>
    <row r="23" spans="1:9" s="36" customFormat="1" ht="30.75" customHeight="1" thickBot="1" x14ac:dyDescent="0.25">
      <c r="A23" s="31"/>
      <c r="B23" s="32"/>
      <c r="C23" s="33"/>
      <c r="D23" s="33"/>
      <c r="E23" s="33" t="s">
        <v>21</v>
      </c>
      <c r="F23" s="101">
        <f>+F9+F19</f>
        <v>125806853.71999998</v>
      </c>
      <c r="G23" s="61"/>
      <c r="H23" s="35"/>
    </row>
    <row r="24" spans="1:9" s="47" customFormat="1" ht="15" customHeight="1" x14ac:dyDescent="0.2">
      <c r="A24" s="8"/>
      <c r="B24" s="15" t="s">
        <v>187</v>
      </c>
      <c r="C24" s="17"/>
      <c r="D24" s="17"/>
      <c r="E24" s="17"/>
      <c r="F24" s="44">
        <f>SUM(F25:F29)</f>
        <v>124881483.14999999</v>
      </c>
      <c r="G24" s="46"/>
      <c r="H24" s="46"/>
    </row>
    <row r="25" spans="1:9" s="47" customFormat="1" ht="15.75" customHeight="1" x14ac:dyDescent="0.2">
      <c r="A25" s="60"/>
      <c r="B25" s="55"/>
      <c r="C25" s="20"/>
      <c r="D25" s="20" t="s">
        <v>25</v>
      </c>
      <c r="E25" s="28"/>
      <c r="F25" s="51">
        <f>+'Ej Gastos'!F8</f>
        <v>91654070.090000004</v>
      </c>
      <c r="G25" s="46"/>
    </row>
    <row r="26" spans="1:9" s="54" customFormat="1" ht="15" customHeight="1" x14ac:dyDescent="0.2">
      <c r="A26" s="102"/>
      <c r="B26" s="55"/>
      <c r="C26" s="20"/>
      <c r="D26" s="20" t="s">
        <v>29</v>
      </c>
      <c r="E26" s="20"/>
      <c r="F26" s="96">
        <f>+'Ej Gastos'!F30</f>
        <v>10105131.91</v>
      </c>
      <c r="G26" s="46"/>
      <c r="H26" s="53"/>
    </row>
    <row r="27" spans="1:9" s="54" customFormat="1" ht="15" customHeight="1" x14ac:dyDescent="0.2">
      <c r="A27" s="102"/>
      <c r="B27" s="55"/>
      <c r="C27" s="20"/>
      <c r="D27" s="20" t="s">
        <v>38</v>
      </c>
      <c r="E27" s="23"/>
      <c r="F27" s="96">
        <f>+'Ej Gastos'!F74</f>
        <v>12199053.6</v>
      </c>
      <c r="G27" s="46"/>
    </row>
    <row r="28" spans="1:9" s="54" customFormat="1" ht="15" customHeight="1" x14ac:dyDescent="0.2">
      <c r="A28" s="102"/>
      <c r="B28" s="55"/>
      <c r="C28" s="20"/>
      <c r="D28" s="20" t="s">
        <v>51</v>
      </c>
      <c r="E28" s="23"/>
      <c r="F28" s="96">
        <f>+'Ej Gastos'!F118</f>
        <v>1861327.55</v>
      </c>
      <c r="G28" s="46"/>
    </row>
    <row r="29" spans="1:9" s="59" customFormat="1" ht="15" customHeight="1" thickBot="1" x14ac:dyDescent="0.25">
      <c r="A29" s="58"/>
      <c r="B29" s="55"/>
      <c r="C29" s="20"/>
      <c r="D29" s="20" t="s">
        <v>53</v>
      </c>
      <c r="E29" s="20"/>
      <c r="F29" s="96">
        <f>+'Ej Gastos'!F120</f>
        <v>9061900</v>
      </c>
      <c r="G29" s="46"/>
    </row>
    <row r="30" spans="1:9" s="36" customFormat="1" ht="25.5" customHeight="1" thickBot="1" x14ac:dyDescent="0.25">
      <c r="A30" s="31"/>
      <c r="B30" s="32"/>
      <c r="C30" s="33"/>
      <c r="D30" s="33"/>
      <c r="E30" s="33" t="s">
        <v>58</v>
      </c>
      <c r="F30" s="101">
        <f>+F24</f>
        <v>124881483.14999999</v>
      </c>
      <c r="G30" s="61"/>
      <c r="H30" s="35"/>
      <c r="I30" s="35"/>
    </row>
    <row r="31" spans="1:9" s="1" customFormat="1" ht="34.5" customHeight="1" thickBot="1" x14ac:dyDescent="0.25">
      <c r="B31" s="32"/>
      <c r="C31" s="33"/>
      <c r="D31" s="33"/>
      <c r="E31" s="33" t="s">
        <v>157</v>
      </c>
      <c r="F31" s="101">
        <f>+F23-F30</f>
        <v>925370.56999999285</v>
      </c>
      <c r="H31" s="103"/>
    </row>
    <row r="32" spans="1:9" s="47" customFormat="1" ht="17.25" customHeight="1" x14ac:dyDescent="0.2">
      <c r="A32" s="8"/>
      <c r="B32" s="15" t="s">
        <v>188</v>
      </c>
      <c r="C32" s="17"/>
      <c r="D32" s="17"/>
      <c r="E32" s="17"/>
      <c r="F32" s="44">
        <f>+F33+F34</f>
        <v>8248034.7400000002</v>
      </c>
      <c r="G32" s="46"/>
    </row>
    <row r="33" spans="1:8" s="47" customFormat="1" ht="17.25" customHeight="1" x14ac:dyDescent="0.2">
      <c r="A33" s="8"/>
      <c r="B33" s="15"/>
      <c r="C33" s="17"/>
      <c r="D33" s="20" t="s">
        <v>189</v>
      </c>
      <c r="E33" s="17"/>
      <c r="F33" s="96">
        <f>+'Ej Gastos'!F128</f>
        <v>329300</v>
      </c>
      <c r="G33" s="46"/>
    </row>
    <row r="34" spans="1:8" s="47" customFormat="1" ht="17.25" customHeight="1" thickBot="1" x14ac:dyDescent="0.25">
      <c r="A34" s="60"/>
      <c r="B34" s="55"/>
      <c r="C34" s="20"/>
      <c r="D34" s="20" t="s">
        <v>56</v>
      </c>
      <c r="E34" s="20"/>
      <c r="F34" s="96">
        <f>+'Ej Gastos'!F133</f>
        <v>7918734.7400000002</v>
      </c>
      <c r="G34" s="46"/>
    </row>
    <row r="35" spans="1:8" s="36" customFormat="1" ht="30.75" customHeight="1" thickBot="1" x14ac:dyDescent="0.25">
      <c r="A35" s="31"/>
      <c r="B35" s="32"/>
      <c r="C35" s="33"/>
      <c r="D35" s="33"/>
      <c r="E35" s="33" t="s">
        <v>152</v>
      </c>
      <c r="F35" s="101">
        <f>+F32</f>
        <v>8248034.7400000002</v>
      </c>
      <c r="G35" s="61"/>
      <c r="H35" s="35"/>
    </row>
    <row r="36" spans="1:8" s="57" customFormat="1" ht="15" customHeight="1" x14ac:dyDescent="0.2">
      <c r="A36" s="56"/>
      <c r="B36" s="94" t="s">
        <v>153</v>
      </c>
      <c r="C36" s="95"/>
      <c r="D36" s="95" t="s">
        <v>154</v>
      </c>
      <c r="E36" s="95"/>
      <c r="F36" s="45">
        <f>+F37</f>
        <v>7950073.4500000002</v>
      </c>
      <c r="G36" s="27"/>
    </row>
    <row r="37" spans="1:8" s="59" customFormat="1" ht="15" customHeight="1" thickBot="1" x14ac:dyDescent="0.25">
      <c r="A37" s="58"/>
      <c r="B37" s="55"/>
      <c r="C37" s="20"/>
      <c r="D37" s="20" t="s">
        <v>155</v>
      </c>
      <c r="E37" s="20"/>
      <c r="F37" s="96">
        <f>+'Ej Gastos'!F141</f>
        <v>7950073.4500000002</v>
      </c>
      <c r="G37" s="46"/>
    </row>
    <row r="38" spans="1:8" s="1" customFormat="1" ht="26.25" customHeight="1" thickBot="1" x14ac:dyDescent="0.25">
      <c r="B38" s="32"/>
      <c r="C38" s="33"/>
      <c r="D38" s="33"/>
      <c r="E38" s="33" t="s">
        <v>156</v>
      </c>
      <c r="F38" s="101">
        <f>+F31-F35-F36</f>
        <v>-15272737.620000008</v>
      </c>
    </row>
    <row r="39" spans="1:8" s="1" customFormat="1" x14ac:dyDescent="0.2">
      <c r="C39" s="1" t="s">
        <v>163</v>
      </c>
      <c r="F39" s="41"/>
    </row>
    <row r="40" spans="1:8" s="1" customFormat="1" x14ac:dyDescent="0.2">
      <c r="F40" s="63"/>
    </row>
    <row r="41" spans="1:8" x14ac:dyDescent="0.2">
      <c r="F41" s="104"/>
    </row>
    <row r="42" spans="1:8" x14ac:dyDescent="0.2">
      <c r="F42" s="104"/>
    </row>
    <row r="43" spans="1:8" x14ac:dyDescent="0.2">
      <c r="F43" s="104"/>
      <c r="G43" s="64"/>
    </row>
    <row r="44" spans="1:8" x14ac:dyDescent="0.2">
      <c r="G44" s="64"/>
    </row>
  </sheetData>
  <mergeCells count="2">
    <mergeCell ref="B5:F5"/>
    <mergeCell ref="B7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view="pageBreakPreview" topLeftCell="A34" zoomScaleNormal="100" zoomScaleSheetLayoutView="100" workbookViewId="0">
      <selection activeCell="E56" sqref="E56"/>
    </sheetView>
  </sheetViews>
  <sheetFormatPr baseColWidth="10" defaultRowHeight="12.75" x14ac:dyDescent="0.2"/>
  <cols>
    <col min="1" max="1" width="2.7109375" style="1" customWidth="1"/>
    <col min="2" max="2" width="2.7109375" style="3" customWidth="1"/>
    <col min="3" max="3" width="4" style="3" customWidth="1"/>
    <col min="4" max="4" width="7.28515625" style="3" customWidth="1"/>
    <col min="5" max="5" width="77.140625" style="3" customWidth="1"/>
    <col min="6" max="6" width="18.7109375" style="4" customWidth="1"/>
    <col min="7" max="7" width="14.85546875" style="3" bestFit="1" customWidth="1"/>
    <col min="8" max="16384" width="11.42578125" style="3"/>
  </cols>
  <sheetData>
    <row r="2" spans="1:6" ht="15" x14ac:dyDescent="0.25">
      <c r="B2" s="2" t="s">
        <v>0</v>
      </c>
    </row>
    <row r="3" spans="1:6" ht="15" x14ac:dyDescent="0.25">
      <c r="B3" s="2" t="s">
        <v>1</v>
      </c>
    </row>
    <row r="4" spans="1:6" s="7" customFormat="1" ht="18" customHeight="1" x14ac:dyDescent="0.2">
      <c r="A4" s="6"/>
      <c r="E4" s="112" t="s">
        <v>159</v>
      </c>
      <c r="F4" s="112"/>
    </row>
    <row r="5" spans="1:6" ht="13.5" thickBot="1" x14ac:dyDescent="0.25"/>
    <row r="6" spans="1:6" ht="22.5" customHeight="1" x14ac:dyDescent="0.2">
      <c r="A6" s="8"/>
      <c r="B6" s="117" t="s">
        <v>2</v>
      </c>
      <c r="C6" s="118"/>
      <c r="D6" s="118"/>
      <c r="E6" s="119"/>
      <c r="F6" s="9" t="s">
        <v>161</v>
      </c>
    </row>
    <row r="7" spans="1:6" ht="26.25" customHeight="1" thickBot="1" x14ac:dyDescent="0.25">
      <c r="A7" s="8"/>
      <c r="B7" s="120"/>
      <c r="C7" s="121"/>
      <c r="D7" s="121"/>
      <c r="E7" s="122"/>
      <c r="F7" s="10"/>
    </row>
    <row r="8" spans="1:6" ht="15.75" customHeight="1" x14ac:dyDescent="0.2">
      <c r="A8" s="8"/>
      <c r="B8" s="11" t="s">
        <v>4</v>
      </c>
      <c r="C8" s="12"/>
      <c r="D8" s="12"/>
      <c r="E8" s="12"/>
      <c r="F8" s="16">
        <f>+F9+F29+F40</f>
        <v>123754379.14999999</v>
      </c>
    </row>
    <row r="9" spans="1:6" x14ac:dyDescent="0.2">
      <c r="A9" s="8"/>
      <c r="B9" s="15"/>
      <c r="C9" s="17"/>
      <c r="D9" s="17" t="s">
        <v>5</v>
      </c>
      <c r="E9" s="17"/>
      <c r="F9" s="13">
        <f>+F10+F12+F16</f>
        <v>91789812.409999996</v>
      </c>
    </row>
    <row r="10" spans="1:6" x14ac:dyDescent="0.2">
      <c r="A10" s="8"/>
      <c r="B10" s="15"/>
      <c r="C10" s="17"/>
      <c r="D10" s="17" t="s">
        <v>6</v>
      </c>
      <c r="E10" s="17"/>
      <c r="F10" s="13">
        <f>SUM(F11)</f>
        <v>9769800.9100000001</v>
      </c>
    </row>
    <row r="11" spans="1:6" x14ac:dyDescent="0.2">
      <c r="A11" s="8"/>
      <c r="B11" s="18"/>
      <c r="C11" s="19"/>
      <c r="D11" s="20">
        <v>4111</v>
      </c>
      <c r="E11" s="20" t="s">
        <v>126</v>
      </c>
      <c r="F11" s="14">
        <v>9769800.9100000001</v>
      </c>
    </row>
    <row r="12" spans="1:6" x14ac:dyDescent="0.2">
      <c r="A12" s="8"/>
      <c r="B12" s="15"/>
      <c r="C12" s="17"/>
      <c r="D12" s="17" t="s">
        <v>7</v>
      </c>
      <c r="E12" s="21"/>
      <c r="F12" s="13">
        <f>SUM(F13:F15)</f>
        <v>80778219.430000007</v>
      </c>
    </row>
    <row r="13" spans="1:6" x14ac:dyDescent="0.2">
      <c r="A13" s="8"/>
      <c r="B13" s="15"/>
      <c r="C13" s="22"/>
      <c r="D13" s="20">
        <v>4121</v>
      </c>
      <c r="E13" s="23" t="s">
        <v>127</v>
      </c>
      <c r="F13" s="14">
        <v>22927758.989999998</v>
      </c>
    </row>
    <row r="14" spans="1:6" x14ac:dyDescent="0.2">
      <c r="A14" s="8"/>
      <c r="B14" s="15"/>
      <c r="C14" s="17"/>
      <c r="D14" s="20">
        <v>4122</v>
      </c>
      <c r="E14" s="23" t="s">
        <v>128</v>
      </c>
      <c r="F14" s="14">
        <v>724842.44</v>
      </c>
    </row>
    <row r="15" spans="1:6" x14ac:dyDescent="0.2">
      <c r="A15" s="8"/>
      <c r="B15" s="15"/>
      <c r="C15" s="17"/>
      <c r="D15" s="20">
        <v>4123</v>
      </c>
      <c r="E15" s="23" t="s">
        <v>129</v>
      </c>
      <c r="F15" s="14">
        <v>57125618</v>
      </c>
    </row>
    <row r="16" spans="1:6" s="19" customFormat="1" x14ac:dyDescent="0.2">
      <c r="A16" s="24"/>
      <c r="B16" s="18"/>
      <c r="D16" s="25" t="s">
        <v>8</v>
      </c>
      <c r="E16" s="25"/>
      <c r="F16" s="26">
        <f>+F17+F19+F24</f>
        <v>1241792.07</v>
      </c>
    </row>
    <row r="17" spans="1:6" s="7" customFormat="1" x14ac:dyDescent="0.2">
      <c r="A17" s="8"/>
      <c r="B17" s="15"/>
      <c r="C17" s="17"/>
      <c r="D17" s="17" t="s">
        <v>9</v>
      </c>
      <c r="E17" s="21"/>
      <c r="F17" s="13">
        <f>SUM(F18)</f>
        <v>473177.65</v>
      </c>
    </row>
    <row r="18" spans="1:6" s="7" customFormat="1" x14ac:dyDescent="0.2">
      <c r="A18" s="8"/>
      <c r="B18" s="15"/>
      <c r="C18" s="17"/>
      <c r="D18" s="20">
        <v>41311</v>
      </c>
      <c r="E18" s="23" t="s">
        <v>130</v>
      </c>
      <c r="F18" s="14">
        <v>473177.65</v>
      </c>
    </row>
    <row r="19" spans="1:6" s="7" customFormat="1" x14ac:dyDescent="0.2">
      <c r="A19" s="8"/>
      <c r="B19" s="15"/>
      <c r="C19" s="17"/>
      <c r="D19" s="17" t="s">
        <v>10</v>
      </c>
      <c r="E19" s="21"/>
      <c r="F19" s="13">
        <f>SUM(F20:F23)</f>
        <v>544277.91</v>
      </c>
    </row>
    <row r="20" spans="1:6" s="7" customFormat="1" x14ac:dyDescent="0.2">
      <c r="A20" s="8"/>
      <c r="B20" s="15"/>
      <c r="C20" s="17"/>
      <c r="D20" s="20">
        <v>41321</v>
      </c>
      <c r="E20" s="23" t="s">
        <v>131</v>
      </c>
      <c r="F20" s="14">
        <v>154662.76999999999</v>
      </c>
    </row>
    <row r="21" spans="1:6" s="7" customFormat="1" x14ac:dyDescent="0.2">
      <c r="A21" s="8"/>
      <c r="B21" s="15"/>
      <c r="C21" s="17"/>
      <c r="D21" s="20">
        <v>41322</v>
      </c>
      <c r="E21" s="23" t="s">
        <v>132</v>
      </c>
      <c r="F21" s="14">
        <v>145396.13</v>
      </c>
    </row>
    <row r="22" spans="1:6" s="7" customFormat="1" x14ac:dyDescent="0.2">
      <c r="A22" s="8"/>
      <c r="B22" s="15"/>
      <c r="C22" s="17"/>
      <c r="D22" s="20">
        <v>41323</v>
      </c>
      <c r="E22" s="23" t="s">
        <v>133</v>
      </c>
      <c r="F22" s="14">
        <v>116435.01</v>
      </c>
    </row>
    <row r="23" spans="1:6" s="7" customFormat="1" x14ac:dyDescent="0.2">
      <c r="A23" s="8"/>
      <c r="B23" s="15"/>
      <c r="C23" s="17"/>
      <c r="D23" s="20">
        <v>41324</v>
      </c>
      <c r="E23" s="23" t="s">
        <v>134</v>
      </c>
      <c r="F23" s="14">
        <v>127784</v>
      </c>
    </row>
    <row r="24" spans="1:6" s="7" customFormat="1" x14ac:dyDescent="0.2">
      <c r="A24" s="8"/>
      <c r="B24" s="15"/>
      <c r="C24" s="17"/>
      <c r="D24" s="17" t="s">
        <v>11</v>
      </c>
      <c r="E24" s="21"/>
      <c r="F24" s="13">
        <f>SUM(F25:F28)</f>
        <v>224336.51</v>
      </c>
    </row>
    <row r="25" spans="1:6" s="7" customFormat="1" x14ac:dyDescent="0.2">
      <c r="A25" s="8"/>
      <c r="B25" s="15"/>
      <c r="C25" s="17"/>
      <c r="D25" s="20">
        <v>41333</v>
      </c>
      <c r="E25" s="23" t="s">
        <v>135</v>
      </c>
      <c r="F25" s="14">
        <v>24083</v>
      </c>
    </row>
    <row r="26" spans="1:6" s="7" customFormat="1" x14ac:dyDescent="0.2">
      <c r="A26" s="8"/>
      <c r="B26" s="15"/>
      <c r="C26" s="17"/>
      <c r="D26" s="20">
        <v>41338</v>
      </c>
      <c r="E26" s="23" t="s">
        <v>136</v>
      </c>
      <c r="F26" s="14">
        <v>120266.3</v>
      </c>
    </row>
    <row r="27" spans="1:6" s="7" customFormat="1" x14ac:dyDescent="0.2">
      <c r="A27" s="8"/>
      <c r="B27" s="15"/>
      <c r="C27" s="17"/>
      <c r="D27" s="20">
        <v>41339</v>
      </c>
      <c r="E27" s="23" t="s">
        <v>137</v>
      </c>
      <c r="F27" s="14">
        <v>2100</v>
      </c>
    </row>
    <row r="28" spans="1:6" s="7" customFormat="1" x14ac:dyDescent="0.2">
      <c r="A28" s="8"/>
      <c r="B28" s="15"/>
      <c r="C28" s="17"/>
      <c r="D28" s="20">
        <v>413310</v>
      </c>
      <c r="E28" s="23" t="s">
        <v>138</v>
      </c>
      <c r="F28" s="14">
        <v>77887.210000000006</v>
      </c>
    </row>
    <row r="29" spans="1:6" s="7" customFormat="1" x14ac:dyDescent="0.2">
      <c r="A29" s="8"/>
      <c r="B29" s="15"/>
      <c r="C29" s="17"/>
      <c r="D29" s="17" t="s">
        <v>12</v>
      </c>
      <c r="E29" s="23"/>
      <c r="F29" s="13">
        <f>+F30+F33</f>
        <v>22715376.380000003</v>
      </c>
    </row>
    <row r="30" spans="1:6" s="7" customFormat="1" x14ac:dyDescent="0.2">
      <c r="A30" s="8"/>
      <c r="B30" s="15"/>
      <c r="C30" s="17"/>
      <c r="D30" s="17" t="s">
        <v>7</v>
      </c>
      <c r="E30" s="23"/>
      <c r="F30" s="13">
        <f>+F31</f>
        <v>20453092.050000001</v>
      </c>
    </row>
    <row r="31" spans="1:6" s="7" customFormat="1" x14ac:dyDescent="0.2">
      <c r="A31" s="8"/>
      <c r="B31" s="15"/>
      <c r="C31" s="17"/>
      <c r="D31" s="17" t="s">
        <v>13</v>
      </c>
      <c r="E31" s="23"/>
      <c r="F31" s="13">
        <f>SUM(F32)</f>
        <v>20453092.050000001</v>
      </c>
    </row>
    <row r="32" spans="1:6" s="7" customFormat="1" x14ac:dyDescent="0.2">
      <c r="A32" s="8"/>
      <c r="B32" s="15"/>
      <c r="C32" s="17"/>
      <c r="D32" s="20">
        <v>4231</v>
      </c>
      <c r="E32" s="23" t="s">
        <v>139</v>
      </c>
      <c r="F32" s="14">
        <v>20453092.050000001</v>
      </c>
    </row>
    <row r="33" spans="1:6" s="19" customFormat="1" ht="14.25" customHeight="1" x14ac:dyDescent="0.2">
      <c r="A33" s="24"/>
      <c r="B33" s="15"/>
      <c r="C33" s="17"/>
      <c r="D33" s="17" t="s">
        <v>8</v>
      </c>
      <c r="E33" s="25"/>
      <c r="F33" s="26">
        <f>+F34</f>
        <v>2262284.33</v>
      </c>
    </row>
    <row r="34" spans="1:6" s="7" customFormat="1" x14ac:dyDescent="0.2">
      <c r="A34" s="8"/>
      <c r="B34" s="15"/>
      <c r="C34" s="17"/>
      <c r="D34" s="17" t="s">
        <v>14</v>
      </c>
      <c r="E34" s="21"/>
      <c r="F34" s="13">
        <f>SUM(F35:F39)</f>
        <v>2262284.33</v>
      </c>
    </row>
    <row r="35" spans="1:6" s="7" customFormat="1" x14ac:dyDescent="0.2">
      <c r="A35" s="8"/>
      <c r="B35" s="15"/>
      <c r="C35" s="17"/>
      <c r="D35" s="20">
        <v>4281</v>
      </c>
      <c r="E35" s="23" t="s">
        <v>140</v>
      </c>
      <c r="F35" s="14">
        <v>74500</v>
      </c>
    </row>
    <row r="36" spans="1:6" s="7" customFormat="1" x14ac:dyDescent="0.2">
      <c r="A36" s="8"/>
      <c r="B36" s="15"/>
      <c r="C36" s="17"/>
      <c r="D36" s="20">
        <v>41332</v>
      </c>
      <c r="E36" s="23" t="s">
        <v>171</v>
      </c>
      <c r="F36" s="14">
        <v>18640</v>
      </c>
    </row>
    <row r="37" spans="1:6" s="7" customFormat="1" x14ac:dyDescent="0.2">
      <c r="A37" s="8"/>
      <c r="B37" s="15"/>
      <c r="C37" s="17"/>
      <c r="D37" s="20">
        <v>4711</v>
      </c>
      <c r="E37" s="23" t="s">
        <v>172</v>
      </c>
      <c r="F37" s="14">
        <v>41057.440000000002</v>
      </c>
    </row>
    <row r="38" spans="1:6" s="7" customFormat="1" x14ac:dyDescent="0.2">
      <c r="A38" s="8"/>
      <c r="B38" s="15"/>
      <c r="C38" s="17"/>
      <c r="D38" s="20">
        <v>4283</v>
      </c>
      <c r="E38" s="23" t="s">
        <v>141</v>
      </c>
      <c r="F38" s="14">
        <v>37740</v>
      </c>
    </row>
    <row r="39" spans="1:6" s="7" customFormat="1" ht="13.5" customHeight="1" x14ac:dyDescent="0.2">
      <c r="A39" s="8"/>
      <c r="B39" s="15"/>
      <c r="C39" s="17"/>
      <c r="D39" s="20">
        <v>444</v>
      </c>
      <c r="E39" s="23" t="s">
        <v>142</v>
      </c>
      <c r="F39" s="14">
        <v>2090346.89</v>
      </c>
    </row>
    <row r="40" spans="1:6" s="7" customFormat="1" x14ac:dyDescent="0.2">
      <c r="A40" s="8"/>
      <c r="B40" s="15"/>
      <c r="C40" s="17"/>
      <c r="D40" s="17" t="s">
        <v>15</v>
      </c>
      <c r="E40" s="23"/>
      <c r="F40" s="13">
        <f>SUM(F41)</f>
        <v>9249190.3599999994</v>
      </c>
    </row>
    <row r="41" spans="1:6" s="7" customFormat="1" x14ac:dyDescent="0.2">
      <c r="A41" s="8"/>
      <c r="B41" s="15"/>
      <c r="C41" s="17"/>
      <c r="D41" s="17" t="s">
        <v>16</v>
      </c>
      <c r="E41" s="23"/>
      <c r="F41" s="13">
        <f>SUM(F42:F44)</f>
        <v>9249190.3599999994</v>
      </c>
    </row>
    <row r="42" spans="1:6" s="7" customFormat="1" x14ac:dyDescent="0.2">
      <c r="A42" s="8"/>
      <c r="B42" s="15"/>
      <c r="C42" s="17"/>
      <c r="D42" s="20">
        <v>4631</v>
      </c>
      <c r="E42" s="23" t="s">
        <v>143</v>
      </c>
      <c r="F42" s="14">
        <v>7947220.75</v>
      </c>
    </row>
    <row r="43" spans="1:6" s="7" customFormat="1" x14ac:dyDescent="0.2">
      <c r="A43" s="8"/>
      <c r="B43" s="15"/>
      <c r="C43" s="17"/>
      <c r="D43" s="20">
        <v>4632</v>
      </c>
      <c r="E43" s="23" t="s">
        <v>144</v>
      </c>
      <c r="F43" s="14">
        <v>1275934.6100000001</v>
      </c>
    </row>
    <row r="44" spans="1:6" s="7" customFormat="1" x14ac:dyDescent="0.2">
      <c r="A44" s="8"/>
      <c r="B44" s="15"/>
      <c r="C44" s="17"/>
      <c r="D44" s="20">
        <v>4637</v>
      </c>
      <c r="E44" s="23" t="s">
        <v>17</v>
      </c>
      <c r="F44" s="14">
        <v>26035</v>
      </c>
    </row>
    <row r="45" spans="1:6" s="7" customFormat="1" x14ac:dyDescent="0.2">
      <c r="A45" s="8"/>
      <c r="B45" s="15" t="s">
        <v>18</v>
      </c>
      <c r="C45" s="17"/>
      <c r="D45" s="28"/>
      <c r="E45" s="29"/>
      <c r="F45" s="13">
        <f>+F46</f>
        <v>2052474.57</v>
      </c>
    </row>
    <row r="46" spans="1:6" s="7" customFormat="1" x14ac:dyDescent="0.2">
      <c r="A46" s="8"/>
      <c r="B46" s="15"/>
      <c r="C46" s="17"/>
      <c r="D46" s="30" t="s">
        <v>15</v>
      </c>
      <c r="E46" s="29"/>
      <c r="F46" s="13">
        <f>+F47+F49</f>
        <v>2052474.57</v>
      </c>
    </row>
    <row r="47" spans="1:6" s="7" customFormat="1" x14ac:dyDescent="0.2">
      <c r="A47" s="8"/>
      <c r="B47" s="15"/>
      <c r="C47" s="17"/>
      <c r="D47" s="30" t="s">
        <v>19</v>
      </c>
      <c r="E47" s="29"/>
      <c r="F47" s="13">
        <f>+F48</f>
        <v>46574.57</v>
      </c>
    </row>
    <row r="48" spans="1:6" s="7" customFormat="1" x14ac:dyDescent="0.2">
      <c r="A48" s="8"/>
      <c r="B48" s="15"/>
      <c r="C48" s="17"/>
      <c r="D48" s="28">
        <v>48211</v>
      </c>
      <c r="E48" s="29" t="s">
        <v>20</v>
      </c>
      <c r="F48" s="14">
        <v>46574.57</v>
      </c>
    </row>
    <row r="49" spans="1:8" s="7" customFormat="1" x14ac:dyDescent="0.2">
      <c r="A49" s="8"/>
      <c r="B49" s="15"/>
      <c r="C49" s="17"/>
      <c r="D49" s="30" t="s">
        <v>16</v>
      </c>
      <c r="E49" s="29"/>
      <c r="F49" s="13">
        <f>SUM(F50:F50)</f>
        <v>2005900</v>
      </c>
    </row>
    <row r="50" spans="1:8" s="7" customFormat="1" x14ac:dyDescent="0.2">
      <c r="A50" s="8"/>
      <c r="B50" s="15"/>
      <c r="C50" s="17"/>
      <c r="D50" s="28">
        <v>4832</v>
      </c>
      <c r="E50" s="29" t="s">
        <v>170</v>
      </c>
      <c r="F50" s="14">
        <v>2005900</v>
      </c>
    </row>
    <row r="51" spans="1:8" s="7" customFormat="1" ht="13.5" thickBot="1" x14ac:dyDescent="0.25">
      <c r="A51" s="8"/>
      <c r="B51" s="66"/>
      <c r="C51" s="22"/>
      <c r="D51" s="67"/>
      <c r="E51" s="68"/>
      <c r="F51" s="69"/>
    </row>
    <row r="52" spans="1:8" s="36" customFormat="1" ht="30.75" customHeight="1" thickBot="1" x14ac:dyDescent="0.25">
      <c r="A52" s="31"/>
      <c r="B52" s="32"/>
      <c r="C52" s="33"/>
      <c r="D52" s="33"/>
      <c r="E52" s="33" t="s">
        <v>21</v>
      </c>
      <c r="F52" s="34">
        <f>+F8+F45</f>
        <v>125806853.71999998</v>
      </c>
      <c r="G52" s="111"/>
      <c r="H52" s="111"/>
    </row>
    <row r="53" spans="1:8" s="1" customFormat="1" x14ac:dyDescent="0.2">
      <c r="F53" s="37"/>
    </row>
    <row r="54" spans="1:8" s="1" customFormat="1" x14ac:dyDescent="0.2">
      <c r="F54" s="37"/>
    </row>
    <row r="55" spans="1:8" s="1" customFormat="1" x14ac:dyDescent="0.2">
      <c r="F55" s="40"/>
    </row>
    <row r="56" spans="1:8" s="1" customFormat="1" x14ac:dyDescent="0.2">
      <c r="F56" s="40"/>
    </row>
    <row r="57" spans="1:8" s="1" customFormat="1" x14ac:dyDescent="0.2">
      <c r="F57" s="40"/>
    </row>
  </sheetData>
  <mergeCells count="2">
    <mergeCell ref="E4:F4"/>
    <mergeCell ref="B6:E7"/>
  </mergeCells>
  <printOptions horizontalCentered="1"/>
  <pageMargins left="0.70866141732283472" right="0.70866141732283472" top="1.1811023622047245" bottom="0.74803149606299213" header="0.31496062992125984" footer="0.31496062992125984"/>
  <pageSetup paperSize="9" scale="6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view="pageBreakPreview" topLeftCell="A55" zoomScaleNormal="100" zoomScaleSheetLayoutView="100" workbookViewId="0">
      <selection activeCell="F160" sqref="F160"/>
    </sheetView>
  </sheetViews>
  <sheetFormatPr baseColWidth="10" defaultRowHeight="12.75" x14ac:dyDescent="0.2"/>
  <cols>
    <col min="1" max="1" width="2.7109375" style="1" customWidth="1"/>
    <col min="2" max="2" width="2.7109375" style="3" customWidth="1"/>
    <col min="3" max="3" width="4" style="3" customWidth="1"/>
    <col min="4" max="4" width="10.85546875" style="3" customWidth="1"/>
    <col min="5" max="5" width="74" style="3" customWidth="1"/>
    <col min="6" max="6" width="23.28515625" style="5" customWidth="1"/>
    <col min="7" max="16384" width="11.42578125" style="3"/>
  </cols>
  <sheetData>
    <row r="1" spans="1:8" s="1" customFormat="1" x14ac:dyDescent="0.2">
      <c r="B1" s="6" t="s">
        <v>22</v>
      </c>
      <c r="C1" s="6"/>
      <c r="F1" s="38"/>
    </row>
    <row r="2" spans="1:8" s="1" customFormat="1" ht="15" x14ac:dyDescent="0.25">
      <c r="B2" s="73"/>
      <c r="F2" s="38"/>
    </row>
    <row r="3" spans="1:8" s="6" customFormat="1" ht="18" customHeight="1" x14ac:dyDescent="0.2">
      <c r="E3" s="123" t="s">
        <v>160</v>
      </c>
      <c r="F3" s="123"/>
    </row>
    <row r="4" spans="1:8" s="1" customFormat="1" ht="13.5" thickBot="1" x14ac:dyDescent="0.25">
      <c r="F4" s="38"/>
    </row>
    <row r="5" spans="1:8" s="1" customFormat="1" ht="30.75" customHeight="1" x14ac:dyDescent="0.2">
      <c r="A5" s="8"/>
      <c r="B5" s="124" t="s">
        <v>2</v>
      </c>
      <c r="C5" s="125"/>
      <c r="D5" s="125"/>
      <c r="E5" s="125"/>
      <c r="F5" s="42" t="s">
        <v>158</v>
      </c>
    </row>
    <row r="6" spans="1:8" s="1" customFormat="1" ht="24.75" customHeight="1" thickBot="1" x14ac:dyDescent="0.25">
      <c r="A6" s="8"/>
      <c r="B6" s="126"/>
      <c r="C6" s="127"/>
      <c r="D6" s="127"/>
      <c r="E6" s="127"/>
      <c r="F6" s="43">
        <v>2019</v>
      </c>
    </row>
    <row r="7" spans="1:8" s="74" customFormat="1" ht="15" customHeight="1" x14ac:dyDescent="0.2">
      <c r="A7" s="8"/>
      <c r="B7" s="70" t="s">
        <v>23</v>
      </c>
      <c r="C7" s="30" t="s">
        <v>24</v>
      </c>
      <c r="D7" s="30"/>
      <c r="E7" s="30"/>
      <c r="F7" s="49">
        <f>+F8+F30+F74+F117+F120</f>
        <v>124881483.14999999</v>
      </c>
      <c r="G7" s="71"/>
      <c r="H7" s="71"/>
    </row>
    <row r="8" spans="1:8" s="1" customFormat="1" ht="15.75" customHeight="1" x14ac:dyDescent="0.2">
      <c r="A8" s="8"/>
      <c r="B8" s="70"/>
      <c r="C8" s="30"/>
      <c r="D8" s="30" t="s">
        <v>25</v>
      </c>
      <c r="E8" s="30"/>
      <c r="F8" s="48">
        <f>+F9+F16+F23</f>
        <v>91654070.090000004</v>
      </c>
      <c r="G8" s="71"/>
    </row>
    <row r="9" spans="1:8" s="1" customFormat="1" ht="15.75" customHeight="1" x14ac:dyDescent="0.2">
      <c r="A9" s="8"/>
      <c r="B9" s="70"/>
      <c r="C9" s="30"/>
      <c r="D9" s="30" t="s">
        <v>26</v>
      </c>
      <c r="E9" s="30"/>
      <c r="F9" s="49">
        <f>SUM(F10:F15)</f>
        <v>63382774.480000004</v>
      </c>
      <c r="G9" s="71"/>
    </row>
    <row r="10" spans="1:8" s="1" customFormat="1" ht="15.75" customHeight="1" x14ac:dyDescent="0.2">
      <c r="A10" s="8"/>
      <c r="B10" s="70"/>
      <c r="C10" s="30"/>
      <c r="D10" s="28">
        <v>5111</v>
      </c>
      <c r="E10" s="28" t="s">
        <v>59</v>
      </c>
      <c r="F10" s="51">
        <v>13260746.060000001</v>
      </c>
      <c r="G10" s="71"/>
    </row>
    <row r="11" spans="1:8" s="1" customFormat="1" ht="15.75" customHeight="1" x14ac:dyDescent="0.2">
      <c r="A11" s="8"/>
      <c r="B11" s="70"/>
      <c r="C11" s="30"/>
      <c r="D11" s="28">
        <v>5112</v>
      </c>
      <c r="E11" s="28" t="s">
        <v>60</v>
      </c>
      <c r="F11" s="51">
        <v>32247486.73</v>
      </c>
      <c r="G11" s="71"/>
    </row>
    <row r="12" spans="1:8" s="1" customFormat="1" ht="15.75" customHeight="1" x14ac:dyDescent="0.2">
      <c r="A12" s="8"/>
      <c r="B12" s="70"/>
      <c r="C12" s="30"/>
      <c r="D12" s="28">
        <v>5113</v>
      </c>
      <c r="E12" s="28" t="s">
        <v>61</v>
      </c>
      <c r="F12" s="51">
        <v>4147447.66</v>
      </c>
      <c r="G12" s="71"/>
    </row>
    <row r="13" spans="1:8" s="1" customFormat="1" ht="15.75" customHeight="1" x14ac:dyDescent="0.2">
      <c r="A13" s="8"/>
      <c r="B13" s="70"/>
      <c r="C13" s="30"/>
      <c r="D13" s="28">
        <v>5115</v>
      </c>
      <c r="E13" s="28" t="s">
        <v>62</v>
      </c>
      <c r="F13" s="51">
        <v>1951536.27</v>
      </c>
      <c r="G13" s="71"/>
    </row>
    <row r="14" spans="1:8" s="1" customFormat="1" ht="15.75" customHeight="1" x14ac:dyDescent="0.2">
      <c r="A14" s="8"/>
      <c r="B14" s="70"/>
      <c r="C14" s="30"/>
      <c r="D14" s="28">
        <v>5116</v>
      </c>
      <c r="E14" s="28" t="s">
        <v>63</v>
      </c>
      <c r="F14" s="51">
        <v>10609251.960000001</v>
      </c>
      <c r="G14" s="71"/>
    </row>
    <row r="15" spans="1:8" s="1" customFormat="1" ht="15.75" customHeight="1" x14ac:dyDescent="0.2">
      <c r="A15" s="8"/>
      <c r="B15" s="70"/>
      <c r="C15" s="30"/>
      <c r="D15" s="28">
        <v>5117</v>
      </c>
      <c r="E15" s="28" t="s">
        <v>64</v>
      </c>
      <c r="F15" s="51">
        <v>1166305.8</v>
      </c>
      <c r="G15" s="71"/>
    </row>
    <row r="16" spans="1:8" s="1" customFormat="1" ht="15.75" customHeight="1" x14ac:dyDescent="0.2">
      <c r="A16" s="8"/>
      <c r="B16" s="70"/>
      <c r="C16" s="30"/>
      <c r="D16" s="30" t="s">
        <v>27</v>
      </c>
      <c r="E16" s="28"/>
      <c r="F16" s="49">
        <f>SUM(F17:F22)</f>
        <v>23518023.449999999</v>
      </c>
      <c r="G16" s="71"/>
    </row>
    <row r="17" spans="1:8" s="1" customFormat="1" ht="15.75" customHeight="1" x14ac:dyDescent="0.2">
      <c r="A17" s="8"/>
      <c r="B17" s="70"/>
      <c r="C17" s="30"/>
      <c r="D17" s="28">
        <v>51251</v>
      </c>
      <c r="E17" s="28" t="s">
        <v>59</v>
      </c>
      <c r="F17" s="51">
        <v>9012553.2200000007</v>
      </c>
      <c r="G17" s="71"/>
    </row>
    <row r="18" spans="1:8" s="1" customFormat="1" ht="15.75" customHeight="1" x14ac:dyDescent="0.2">
      <c r="A18" s="8"/>
      <c r="B18" s="70"/>
      <c r="C18" s="30"/>
      <c r="D18" s="28">
        <v>51252</v>
      </c>
      <c r="E18" s="28" t="s">
        <v>60</v>
      </c>
      <c r="F18" s="51">
        <v>8535271.9299999997</v>
      </c>
      <c r="G18" s="71"/>
    </row>
    <row r="19" spans="1:8" s="1" customFormat="1" ht="15.75" customHeight="1" x14ac:dyDescent="0.2">
      <c r="A19" s="8"/>
      <c r="B19" s="70"/>
      <c r="C19" s="30"/>
      <c r="D19" s="28">
        <v>51253</v>
      </c>
      <c r="E19" s="28" t="s">
        <v>61</v>
      </c>
      <c r="F19" s="51">
        <v>1049392</v>
      </c>
      <c r="G19" s="71"/>
    </row>
    <row r="20" spans="1:8" s="1" customFormat="1" ht="15.75" customHeight="1" x14ac:dyDescent="0.2">
      <c r="A20" s="8"/>
      <c r="B20" s="70"/>
      <c r="C20" s="30"/>
      <c r="D20" s="28">
        <v>51255</v>
      </c>
      <c r="E20" s="28" t="s">
        <v>62</v>
      </c>
      <c r="F20" s="51">
        <v>514413.78</v>
      </c>
      <c r="G20" s="71"/>
    </row>
    <row r="21" spans="1:8" s="1" customFormat="1" ht="15.75" customHeight="1" x14ac:dyDescent="0.2">
      <c r="A21" s="8"/>
      <c r="B21" s="70"/>
      <c r="C21" s="30"/>
      <c r="D21" s="28">
        <v>51256</v>
      </c>
      <c r="E21" s="28" t="s">
        <v>63</v>
      </c>
      <c r="F21" s="51">
        <v>3972302.65</v>
      </c>
      <c r="G21" s="71"/>
    </row>
    <row r="22" spans="1:8" s="1" customFormat="1" ht="15.75" customHeight="1" x14ac:dyDescent="0.2">
      <c r="A22" s="8"/>
      <c r="B22" s="70"/>
      <c r="C22" s="30"/>
      <c r="D22" s="28">
        <v>51257</v>
      </c>
      <c r="E22" s="28" t="s">
        <v>64</v>
      </c>
      <c r="F22" s="51">
        <v>434089.87</v>
      </c>
      <c r="G22" s="71"/>
    </row>
    <row r="23" spans="1:8" s="1" customFormat="1" ht="15.75" customHeight="1" x14ac:dyDescent="0.2">
      <c r="A23" s="8"/>
      <c r="B23" s="70"/>
      <c r="C23" s="30"/>
      <c r="D23" s="30" t="s">
        <v>28</v>
      </c>
      <c r="E23" s="28"/>
      <c r="F23" s="49">
        <f>SUM(F24:F29)</f>
        <v>4753272.16</v>
      </c>
      <c r="G23" s="71"/>
    </row>
    <row r="24" spans="1:8" s="1" customFormat="1" ht="15.75" customHeight="1" x14ac:dyDescent="0.2">
      <c r="A24" s="8"/>
      <c r="B24" s="70"/>
      <c r="C24" s="30"/>
      <c r="D24" s="28">
        <v>51321</v>
      </c>
      <c r="E24" s="28" t="s">
        <v>59</v>
      </c>
      <c r="F24" s="51">
        <v>2190520.7599999998</v>
      </c>
      <c r="G24" s="71"/>
    </row>
    <row r="25" spans="1:8" s="1" customFormat="1" ht="15.75" customHeight="1" x14ac:dyDescent="0.2">
      <c r="A25" s="8"/>
      <c r="B25" s="70"/>
      <c r="C25" s="30"/>
      <c r="D25" s="28">
        <v>51322</v>
      </c>
      <c r="E25" s="28" t="s">
        <v>60</v>
      </c>
      <c r="F25" s="51">
        <v>1560562.92</v>
      </c>
      <c r="G25" s="71"/>
    </row>
    <row r="26" spans="1:8" s="1" customFormat="1" ht="15.75" customHeight="1" x14ac:dyDescent="0.2">
      <c r="A26" s="8"/>
      <c r="B26" s="70"/>
      <c r="C26" s="30"/>
      <c r="D26" s="28">
        <v>51313</v>
      </c>
      <c r="E26" s="28" t="s">
        <v>61</v>
      </c>
      <c r="F26" s="51">
        <v>238565.16</v>
      </c>
      <c r="G26" s="71"/>
    </row>
    <row r="27" spans="1:8" s="1" customFormat="1" ht="15.75" customHeight="1" x14ac:dyDescent="0.2">
      <c r="A27" s="8"/>
      <c r="B27" s="70"/>
      <c r="C27" s="30"/>
      <c r="D27" s="28">
        <v>51325</v>
      </c>
      <c r="E27" s="28" t="s">
        <v>62</v>
      </c>
      <c r="F27" s="51">
        <v>63585.23</v>
      </c>
      <c r="G27" s="71"/>
    </row>
    <row r="28" spans="1:8" s="1" customFormat="1" ht="15.75" customHeight="1" x14ac:dyDescent="0.2">
      <c r="A28" s="8"/>
      <c r="B28" s="70"/>
      <c r="C28" s="30"/>
      <c r="D28" s="28">
        <v>51326</v>
      </c>
      <c r="E28" s="28" t="s">
        <v>63</v>
      </c>
      <c r="F28" s="51">
        <v>613217.73</v>
      </c>
      <c r="G28" s="71"/>
    </row>
    <row r="29" spans="1:8" s="1" customFormat="1" ht="15.75" customHeight="1" x14ac:dyDescent="0.2">
      <c r="A29" s="8"/>
      <c r="B29" s="70"/>
      <c r="C29" s="30"/>
      <c r="D29" s="28">
        <v>51327</v>
      </c>
      <c r="E29" s="28" t="s">
        <v>64</v>
      </c>
      <c r="F29" s="51">
        <v>86820.36</v>
      </c>
      <c r="G29" s="71"/>
    </row>
    <row r="30" spans="1:8" s="72" customFormat="1" ht="15" customHeight="1" x14ac:dyDescent="0.2">
      <c r="A30" s="52"/>
      <c r="B30" s="70"/>
      <c r="C30" s="30"/>
      <c r="D30" s="30" t="s">
        <v>29</v>
      </c>
      <c r="E30" s="30"/>
      <c r="F30" s="48">
        <f>+F31+F44+F51+F54+F64+F36+F62+F49+F40</f>
        <v>10105131.91</v>
      </c>
      <c r="G30" s="71"/>
      <c r="H30" s="75"/>
    </row>
    <row r="31" spans="1:8" s="72" customFormat="1" ht="15" customHeight="1" x14ac:dyDescent="0.2">
      <c r="A31" s="52"/>
      <c r="B31" s="70"/>
      <c r="C31" s="30"/>
      <c r="D31" s="76" t="s">
        <v>30</v>
      </c>
      <c r="E31" s="77"/>
      <c r="F31" s="48">
        <f>SUM(F32:F35)</f>
        <v>1650417.7</v>
      </c>
      <c r="G31" s="71"/>
    </row>
    <row r="32" spans="1:8" s="72" customFormat="1" ht="15" customHeight="1" x14ac:dyDescent="0.2">
      <c r="A32" s="52"/>
      <c r="B32" s="78"/>
      <c r="C32" s="28"/>
      <c r="D32" s="28">
        <v>5211</v>
      </c>
      <c r="E32" s="29" t="s">
        <v>65</v>
      </c>
      <c r="F32" s="50">
        <v>937809.48</v>
      </c>
      <c r="G32" s="71"/>
    </row>
    <row r="33" spans="1:7" s="72" customFormat="1" ht="15" customHeight="1" x14ac:dyDescent="0.2">
      <c r="A33" s="52"/>
      <c r="B33" s="78"/>
      <c r="C33" s="28"/>
      <c r="D33" s="28">
        <v>5214</v>
      </c>
      <c r="E33" s="29" t="s">
        <v>66</v>
      </c>
      <c r="F33" s="50">
        <v>104500</v>
      </c>
      <c r="G33" s="71"/>
    </row>
    <row r="34" spans="1:7" s="72" customFormat="1" ht="15" customHeight="1" x14ac:dyDescent="0.2">
      <c r="A34" s="52"/>
      <c r="B34" s="78"/>
      <c r="C34" s="28"/>
      <c r="D34" s="28">
        <v>5215</v>
      </c>
      <c r="E34" s="29" t="s">
        <v>67</v>
      </c>
      <c r="F34" s="50">
        <v>121728.21999999999</v>
      </c>
      <c r="G34" s="71"/>
    </row>
    <row r="35" spans="1:7" s="72" customFormat="1" ht="15" customHeight="1" x14ac:dyDescent="0.2">
      <c r="A35" s="52"/>
      <c r="B35" s="78"/>
      <c r="C35" s="28"/>
      <c r="D35" s="28">
        <v>5216</v>
      </c>
      <c r="E35" s="29" t="s">
        <v>68</v>
      </c>
      <c r="F35" s="50">
        <v>486380</v>
      </c>
      <c r="G35" s="71"/>
    </row>
    <row r="36" spans="1:7" s="72" customFormat="1" ht="15" customHeight="1" x14ac:dyDescent="0.2">
      <c r="A36" s="52"/>
      <c r="B36" s="78"/>
      <c r="C36" s="28"/>
      <c r="D36" s="30" t="s">
        <v>31</v>
      </c>
      <c r="E36" s="29"/>
      <c r="F36" s="48">
        <f>SUM(F37:F39)</f>
        <v>690612.55</v>
      </c>
      <c r="G36" s="71"/>
    </row>
    <row r="37" spans="1:7" s="72" customFormat="1" ht="15" customHeight="1" x14ac:dyDescent="0.2">
      <c r="A37" s="52"/>
      <c r="B37" s="78"/>
      <c r="C37" s="28"/>
      <c r="D37" s="28">
        <v>5221</v>
      </c>
      <c r="E37" s="29" t="s">
        <v>69</v>
      </c>
      <c r="F37" s="50">
        <v>77379.06</v>
      </c>
      <c r="G37" s="71"/>
    </row>
    <row r="38" spans="1:7" s="72" customFormat="1" ht="15" customHeight="1" x14ac:dyDescent="0.2">
      <c r="A38" s="52"/>
      <c r="B38" s="78"/>
      <c r="C38" s="28"/>
      <c r="D38" s="28">
        <v>5222</v>
      </c>
      <c r="E38" s="29" t="s">
        <v>70</v>
      </c>
      <c r="F38" s="50">
        <v>584806.49</v>
      </c>
      <c r="G38" s="71"/>
    </row>
    <row r="39" spans="1:7" s="72" customFormat="1" ht="15" customHeight="1" x14ac:dyDescent="0.2">
      <c r="A39" s="52"/>
      <c r="B39" s="78"/>
      <c r="C39" s="28"/>
      <c r="D39" s="28">
        <v>5225</v>
      </c>
      <c r="E39" s="29" t="s">
        <v>71</v>
      </c>
      <c r="F39" s="50">
        <v>28427</v>
      </c>
      <c r="G39" s="71"/>
    </row>
    <row r="40" spans="1:7" s="72" customFormat="1" ht="15" customHeight="1" x14ac:dyDescent="0.2">
      <c r="A40" s="52"/>
      <c r="B40" s="78"/>
      <c r="C40" s="28"/>
      <c r="D40" s="30" t="s">
        <v>93</v>
      </c>
      <c r="E40" s="29"/>
      <c r="F40" s="48">
        <f>SUM(F41:F43)</f>
        <v>85937</v>
      </c>
      <c r="G40" s="71"/>
    </row>
    <row r="41" spans="1:7" s="72" customFormat="1" ht="15" customHeight="1" x14ac:dyDescent="0.2">
      <c r="A41" s="52"/>
      <c r="B41" s="78"/>
      <c r="C41" s="28"/>
      <c r="D41" s="28">
        <v>5233</v>
      </c>
      <c r="E41" s="29" t="s">
        <v>94</v>
      </c>
      <c r="F41" s="50">
        <v>44000</v>
      </c>
      <c r="G41" s="71"/>
    </row>
    <row r="42" spans="1:7" s="72" customFormat="1" ht="15" customHeight="1" x14ac:dyDescent="0.2">
      <c r="A42" s="52"/>
      <c r="B42" s="78"/>
      <c r="C42" s="28"/>
      <c r="D42" s="28">
        <v>5234</v>
      </c>
      <c r="E42" s="29" t="s">
        <v>95</v>
      </c>
      <c r="F42" s="50">
        <v>15137</v>
      </c>
      <c r="G42" s="71"/>
    </row>
    <row r="43" spans="1:7" s="72" customFormat="1" ht="15" customHeight="1" x14ac:dyDescent="0.2">
      <c r="A43" s="52"/>
      <c r="B43" s="78"/>
      <c r="C43" s="28"/>
      <c r="D43" s="28">
        <v>5238</v>
      </c>
      <c r="E43" s="29" t="s">
        <v>89</v>
      </c>
      <c r="F43" s="50">
        <v>26800</v>
      </c>
      <c r="G43" s="71"/>
    </row>
    <row r="44" spans="1:7" s="72" customFormat="1" ht="15" customHeight="1" x14ac:dyDescent="0.2">
      <c r="A44" s="52"/>
      <c r="B44" s="70"/>
      <c r="C44" s="30"/>
      <c r="D44" s="30" t="s">
        <v>32</v>
      </c>
      <c r="E44" s="29"/>
      <c r="F44" s="48">
        <f>SUM(F45:F48)</f>
        <v>264800</v>
      </c>
      <c r="G44" s="71"/>
    </row>
    <row r="45" spans="1:7" s="72" customFormat="1" ht="15" customHeight="1" x14ac:dyDescent="0.2">
      <c r="A45" s="52"/>
      <c r="B45" s="70"/>
      <c r="C45" s="30"/>
      <c r="D45" s="28">
        <v>5242</v>
      </c>
      <c r="E45" s="29" t="s">
        <v>72</v>
      </c>
      <c r="F45" s="50">
        <v>22340</v>
      </c>
      <c r="G45" s="71"/>
    </row>
    <row r="46" spans="1:7" s="72" customFormat="1" ht="15" customHeight="1" x14ac:dyDescent="0.2">
      <c r="A46" s="52"/>
      <c r="B46" s="70"/>
      <c r="C46" s="30"/>
      <c r="D46" s="28">
        <v>5244</v>
      </c>
      <c r="E46" s="29" t="s">
        <v>73</v>
      </c>
      <c r="F46" s="50">
        <v>126200</v>
      </c>
      <c r="G46" s="71"/>
    </row>
    <row r="47" spans="1:7" s="72" customFormat="1" ht="15" customHeight="1" x14ac:dyDescent="0.2">
      <c r="A47" s="52"/>
      <c r="B47" s="70"/>
      <c r="C47" s="30"/>
      <c r="D47" s="28">
        <v>5245</v>
      </c>
      <c r="E47" s="29" t="s">
        <v>74</v>
      </c>
      <c r="F47" s="50">
        <v>67260</v>
      </c>
      <c r="G47" s="71"/>
    </row>
    <row r="48" spans="1:7" s="72" customFormat="1" ht="15" customHeight="1" x14ac:dyDescent="0.2">
      <c r="A48" s="52"/>
      <c r="B48" s="70"/>
      <c r="C48" s="30"/>
      <c r="D48" s="28">
        <v>5246</v>
      </c>
      <c r="E48" s="29" t="s">
        <v>89</v>
      </c>
      <c r="F48" s="50">
        <v>49000</v>
      </c>
      <c r="G48" s="71"/>
    </row>
    <row r="49" spans="1:7" s="72" customFormat="1" ht="15" customHeight="1" x14ac:dyDescent="0.2">
      <c r="A49" s="52"/>
      <c r="B49" s="70"/>
      <c r="C49" s="30"/>
      <c r="D49" s="30" t="s">
        <v>33</v>
      </c>
      <c r="E49" s="29"/>
      <c r="F49" s="48">
        <f>SUM(F50:F50)</f>
        <v>31680</v>
      </c>
      <c r="G49" s="71"/>
    </row>
    <row r="50" spans="1:7" s="72" customFormat="1" ht="15" customHeight="1" x14ac:dyDescent="0.2">
      <c r="A50" s="52"/>
      <c r="B50" s="70"/>
      <c r="C50" s="30"/>
      <c r="D50" s="28">
        <v>5262</v>
      </c>
      <c r="E50" s="29" t="s">
        <v>75</v>
      </c>
      <c r="F50" s="50">
        <v>31680</v>
      </c>
      <c r="G50" s="71"/>
    </row>
    <row r="51" spans="1:7" s="72" customFormat="1" ht="15" customHeight="1" x14ac:dyDescent="0.2">
      <c r="A51" s="52"/>
      <c r="B51" s="70"/>
      <c r="C51" s="30"/>
      <c r="D51" s="30" t="s">
        <v>34</v>
      </c>
      <c r="E51" s="29"/>
      <c r="F51" s="48">
        <f>SUM(F52:F53)</f>
        <v>211283.6</v>
      </c>
      <c r="G51" s="71"/>
    </row>
    <row r="52" spans="1:7" s="72" customFormat="1" ht="15" customHeight="1" x14ac:dyDescent="0.2">
      <c r="A52" s="52"/>
      <c r="B52" s="70"/>
      <c r="C52" s="30"/>
      <c r="D52" s="28">
        <v>5275</v>
      </c>
      <c r="E52" s="29" t="s">
        <v>76</v>
      </c>
      <c r="F52" s="50">
        <v>167767.75</v>
      </c>
      <c r="G52" s="71"/>
    </row>
    <row r="53" spans="1:7" s="72" customFormat="1" ht="15" customHeight="1" x14ac:dyDescent="0.2">
      <c r="A53" s="52"/>
      <c r="B53" s="70"/>
      <c r="C53" s="30"/>
      <c r="D53" s="28">
        <v>5276</v>
      </c>
      <c r="E53" s="29" t="s">
        <v>77</v>
      </c>
      <c r="F53" s="50">
        <v>43515.85</v>
      </c>
      <c r="G53" s="71"/>
    </row>
    <row r="54" spans="1:7" s="72" customFormat="1" ht="15" customHeight="1" x14ac:dyDescent="0.2">
      <c r="A54" s="52"/>
      <c r="B54" s="70"/>
      <c r="C54" s="30"/>
      <c r="D54" s="30" t="s">
        <v>35</v>
      </c>
      <c r="E54" s="29"/>
      <c r="F54" s="48">
        <f>SUM(F55:F61)</f>
        <v>4175988.1099999994</v>
      </c>
      <c r="G54" s="71"/>
    </row>
    <row r="55" spans="1:7" s="72" customFormat="1" ht="15" customHeight="1" x14ac:dyDescent="0.2">
      <c r="A55" s="52"/>
      <c r="B55" s="70"/>
      <c r="C55" s="30"/>
      <c r="D55" s="28">
        <v>5251</v>
      </c>
      <c r="E55" s="29" t="s">
        <v>78</v>
      </c>
      <c r="F55" s="50">
        <v>652659.36</v>
      </c>
      <c r="G55" s="71"/>
    </row>
    <row r="56" spans="1:7" s="72" customFormat="1" ht="15" customHeight="1" x14ac:dyDescent="0.2">
      <c r="A56" s="52"/>
      <c r="B56" s="70"/>
      <c r="C56" s="30"/>
      <c r="D56" s="28">
        <v>5252</v>
      </c>
      <c r="E56" s="29" t="s">
        <v>165</v>
      </c>
      <c r="F56" s="50">
        <v>710.65</v>
      </c>
      <c r="G56" s="71"/>
    </row>
    <row r="57" spans="1:7" s="72" customFormat="1" ht="15" customHeight="1" x14ac:dyDescent="0.2">
      <c r="A57" s="52"/>
      <c r="B57" s="70"/>
      <c r="C57" s="30"/>
      <c r="D57" s="28">
        <v>5254</v>
      </c>
      <c r="E57" s="29" t="s">
        <v>79</v>
      </c>
      <c r="F57" s="50">
        <v>0</v>
      </c>
      <c r="G57" s="71"/>
    </row>
    <row r="58" spans="1:7" s="72" customFormat="1" ht="15" customHeight="1" x14ac:dyDescent="0.2">
      <c r="A58" s="52"/>
      <c r="B58" s="70"/>
      <c r="C58" s="30"/>
      <c r="D58" s="28">
        <v>5255</v>
      </c>
      <c r="E58" s="29" t="s">
        <v>80</v>
      </c>
      <c r="F58" s="50">
        <v>240393.69</v>
      </c>
      <c r="G58" s="71"/>
    </row>
    <row r="59" spans="1:7" s="72" customFormat="1" ht="15" customHeight="1" x14ac:dyDescent="0.2">
      <c r="A59" s="52"/>
      <c r="B59" s="70"/>
      <c r="C59" s="30"/>
      <c r="D59" s="28">
        <v>5256</v>
      </c>
      <c r="E59" s="29" t="s">
        <v>81</v>
      </c>
      <c r="F59" s="50">
        <v>3219208.11</v>
      </c>
      <c r="G59" s="71"/>
    </row>
    <row r="60" spans="1:7" s="72" customFormat="1" ht="15" customHeight="1" x14ac:dyDescent="0.2">
      <c r="A60" s="52"/>
      <c r="B60" s="70"/>
      <c r="C60" s="30"/>
      <c r="D60" s="28">
        <v>5258</v>
      </c>
      <c r="E60" s="29" t="s">
        <v>82</v>
      </c>
      <c r="F60" s="50">
        <v>23010.59</v>
      </c>
      <c r="G60" s="71"/>
    </row>
    <row r="61" spans="1:7" s="72" customFormat="1" ht="15" customHeight="1" x14ac:dyDescent="0.2">
      <c r="A61" s="52"/>
      <c r="B61" s="70"/>
      <c r="C61" s="30"/>
      <c r="D61" s="28">
        <v>5259</v>
      </c>
      <c r="E61" s="29" t="s">
        <v>89</v>
      </c>
      <c r="F61" s="50">
        <v>40005.71</v>
      </c>
      <c r="G61" s="71"/>
    </row>
    <row r="62" spans="1:7" s="80" customFormat="1" ht="15" customHeight="1" x14ac:dyDescent="0.2">
      <c r="A62" s="52"/>
      <c r="B62" s="70"/>
      <c r="C62" s="30"/>
      <c r="D62" s="30" t="s">
        <v>36</v>
      </c>
      <c r="E62" s="76"/>
      <c r="F62" s="48">
        <f>+F63</f>
        <v>20000</v>
      </c>
      <c r="G62" s="79"/>
    </row>
    <row r="63" spans="1:7" s="72" customFormat="1" ht="15" customHeight="1" x14ac:dyDescent="0.2">
      <c r="A63" s="52"/>
      <c r="B63" s="70"/>
      <c r="C63" s="30"/>
      <c r="D63" s="28">
        <v>5284</v>
      </c>
      <c r="E63" s="29" t="s">
        <v>83</v>
      </c>
      <c r="F63" s="50">
        <v>20000</v>
      </c>
      <c r="G63" s="71"/>
    </row>
    <row r="64" spans="1:7" s="72" customFormat="1" ht="15" customHeight="1" x14ac:dyDescent="0.2">
      <c r="A64" s="52"/>
      <c r="B64" s="70"/>
      <c r="C64" s="30"/>
      <c r="D64" s="30" t="s">
        <v>37</v>
      </c>
      <c r="E64" s="29"/>
      <c r="F64" s="48">
        <f>SUM(F65:F73)</f>
        <v>2974412.9499999997</v>
      </c>
      <c r="G64" s="71"/>
    </row>
    <row r="65" spans="1:7" s="72" customFormat="1" ht="15" customHeight="1" x14ac:dyDescent="0.2">
      <c r="A65" s="52"/>
      <c r="B65" s="70"/>
      <c r="C65" s="30"/>
      <c r="D65" s="28">
        <v>5291</v>
      </c>
      <c r="E65" s="29" t="s">
        <v>84</v>
      </c>
      <c r="F65" s="50">
        <v>177883.87999999998</v>
      </c>
      <c r="G65" s="71"/>
    </row>
    <row r="66" spans="1:7" s="72" customFormat="1" ht="15" customHeight="1" x14ac:dyDescent="0.2">
      <c r="A66" s="52"/>
      <c r="B66" s="70"/>
      <c r="C66" s="30"/>
      <c r="D66" s="28">
        <v>5292</v>
      </c>
      <c r="E66" s="29" t="s">
        <v>85</v>
      </c>
      <c r="F66" s="50">
        <v>364580.47</v>
      </c>
      <c r="G66" s="71"/>
    </row>
    <row r="67" spans="1:7" s="72" customFormat="1" ht="15" customHeight="1" x14ac:dyDescent="0.2">
      <c r="A67" s="52"/>
      <c r="B67" s="70"/>
      <c r="C67" s="30"/>
      <c r="D67" s="28">
        <v>5293</v>
      </c>
      <c r="E67" s="29" t="s">
        <v>86</v>
      </c>
      <c r="F67" s="50">
        <v>963459.45</v>
      </c>
      <c r="G67" s="71"/>
    </row>
    <row r="68" spans="1:7" s="72" customFormat="1" ht="15" customHeight="1" x14ac:dyDescent="0.2">
      <c r="A68" s="52"/>
      <c r="B68" s="70"/>
      <c r="C68" s="30"/>
      <c r="D68" s="28">
        <v>5294</v>
      </c>
      <c r="E68" s="29" t="s">
        <v>87</v>
      </c>
      <c r="F68" s="50">
        <v>68728.990000000005</v>
      </c>
      <c r="G68" s="71"/>
    </row>
    <row r="69" spans="1:7" s="72" customFormat="1" ht="15" customHeight="1" x14ac:dyDescent="0.2">
      <c r="A69" s="52"/>
      <c r="B69" s="70"/>
      <c r="C69" s="30"/>
      <c r="D69" s="28">
        <v>5298</v>
      </c>
      <c r="E69" s="29" t="s">
        <v>88</v>
      </c>
      <c r="F69" s="50">
        <v>271993.12</v>
      </c>
      <c r="G69" s="71"/>
    </row>
    <row r="70" spans="1:7" s="72" customFormat="1" ht="15" customHeight="1" x14ac:dyDescent="0.2">
      <c r="A70" s="52"/>
      <c r="B70" s="70"/>
      <c r="C70" s="30"/>
      <c r="D70" s="28">
        <v>5299</v>
      </c>
      <c r="E70" s="29" t="s">
        <v>89</v>
      </c>
      <c r="F70" s="50">
        <v>10845</v>
      </c>
      <c r="G70" s="71"/>
    </row>
    <row r="71" spans="1:7" s="72" customFormat="1" ht="15" customHeight="1" x14ac:dyDescent="0.2">
      <c r="A71" s="52"/>
      <c r="B71" s="70"/>
      <c r="C71" s="30"/>
      <c r="D71" s="28">
        <v>52910</v>
      </c>
      <c r="E71" s="29" t="s">
        <v>90</v>
      </c>
      <c r="F71" s="50">
        <v>0</v>
      </c>
      <c r="G71" s="71"/>
    </row>
    <row r="72" spans="1:7" s="72" customFormat="1" ht="15" customHeight="1" x14ac:dyDescent="0.2">
      <c r="A72" s="52"/>
      <c r="B72" s="70"/>
      <c r="C72" s="30"/>
      <c r="D72" s="28">
        <v>52911</v>
      </c>
      <c r="E72" s="29" t="s">
        <v>91</v>
      </c>
      <c r="F72" s="50">
        <v>943669.04</v>
      </c>
      <c r="G72" s="71"/>
    </row>
    <row r="73" spans="1:7" s="72" customFormat="1" ht="15" customHeight="1" x14ac:dyDescent="0.2">
      <c r="A73" s="52"/>
      <c r="B73" s="70"/>
      <c r="C73" s="30"/>
      <c r="D73" s="28">
        <v>52912</v>
      </c>
      <c r="E73" s="29" t="s">
        <v>92</v>
      </c>
      <c r="F73" s="50">
        <v>173253</v>
      </c>
      <c r="G73" s="71"/>
    </row>
    <row r="74" spans="1:7" s="72" customFormat="1" ht="15" customHeight="1" x14ac:dyDescent="0.2">
      <c r="A74" s="52"/>
      <c r="B74" s="70"/>
      <c r="C74" s="30"/>
      <c r="D74" s="30" t="s">
        <v>38</v>
      </c>
      <c r="E74" s="29"/>
      <c r="F74" s="48">
        <f>+F75+F92+F83+F99+F103+F109+F111+F115+F80+F97</f>
        <v>12199053.6</v>
      </c>
      <c r="G74" s="71"/>
    </row>
    <row r="75" spans="1:7" s="72" customFormat="1" ht="15" customHeight="1" x14ac:dyDescent="0.2">
      <c r="A75" s="52"/>
      <c r="B75" s="70"/>
      <c r="C75" s="30"/>
      <c r="D75" s="30" t="s">
        <v>39</v>
      </c>
      <c r="E75" s="29"/>
      <c r="F75" s="48">
        <f>SUM(F76:F79)</f>
        <v>3408837.57</v>
      </c>
      <c r="G75" s="71"/>
    </row>
    <row r="76" spans="1:7" s="72" customFormat="1" ht="15" customHeight="1" x14ac:dyDescent="0.2">
      <c r="A76" s="52"/>
      <c r="B76" s="70"/>
      <c r="C76" s="30"/>
      <c r="D76" s="28">
        <v>5311</v>
      </c>
      <c r="E76" s="29" t="s">
        <v>96</v>
      </c>
      <c r="F76" s="50">
        <v>3266589.23</v>
      </c>
      <c r="G76" s="71"/>
    </row>
    <row r="77" spans="1:7" s="72" customFormat="1" ht="15" customHeight="1" x14ac:dyDescent="0.2">
      <c r="A77" s="52"/>
      <c r="B77" s="70"/>
      <c r="C77" s="30"/>
      <c r="D77" s="28">
        <v>5313</v>
      </c>
      <c r="E77" s="29" t="s">
        <v>97</v>
      </c>
      <c r="F77" s="50">
        <v>61718.34</v>
      </c>
      <c r="G77" s="71"/>
    </row>
    <row r="78" spans="1:7" s="72" customFormat="1" ht="15" customHeight="1" x14ac:dyDescent="0.2">
      <c r="A78" s="52"/>
      <c r="B78" s="70"/>
      <c r="C78" s="30"/>
      <c r="D78" s="28">
        <v>5314</v>
      </c>
      <c r="E78" s="29" t="s">
        <v>40</v>
      </c>
      <c r="F78" s="50">
        <v>80445</v>
      </c>
      <c r="G78" s="71"/>
    </row>
    <row r="79" spans="1:7" s="72" customFormat="1" ht="15" customHeight="1" x14ac:dyDescent="0.2">
      <c r="A79" s="52"/>
      <c r="B79" s="70"/>
      <c r="C79" s="30"/>
      <c r="D79" s="28">
        <v>5315</v>
      </c>
      <c r="E79" s="29" t="s">
        <v>164</v>
      </c>
      <c r="F79" s="50">
        <v>85</v>
      </c>
      <c r="G79" s="71"/>
    </row>
    <row r="80" spans="1:7" s="72" customFormat="1" ht="15" customHeight="1" x14ac:dyDescent="0.2">
      <c r="A80" s="52"/>
      <c r="B80" s="70"/>
      <c r="C80" s="30"/>
      <c r="D80" s="30" t="s">
        <v>41</v>
      </c>
      <c r="E80" s="29"/>
      <c r="F80" s="48">
        <f>SUM(F81:F82)</f>
        <v>1871550</v>
      </c>
      <c r="G80" s="71"/>
    </row>
    <row r="81" spans="1:7" s="72" customFormat="1" ht="15" customHeight="1" x14ac:dyDescent="0.2">
      <c r="A81" s="52"/>
      <c r="B81" s="70"/>
      <c r="C81" s="30"/>
      <c r="D81" s="28">
        <v>5322</v>
      </c>
      <c r="E81" s="29" t="s">
        <v>98</v>
      </c>
      <c r="F81" s="50">
        <f>+VLOOKUP(D81,[1]SYS2019!$A$9:$E$210,5,FALSE)</f>
        <v>1675390</v>
      </c>
      <c r="G81" s="71"/>
    </row>
    <row r="82" spans="1:7" s="72" customFormat="1" ht="15" customHeight="1" x14ac:dyDescent="0.2">
      <c r="A82" s="52"/>
      <c r="B82" s="70"/>
      <c r="C82" s="30"/>
      <c r="D82" s="28">
        <v>5329</v>
      </c>
      <c r="E82" s="29" t="s">
        <v>99</v>
      </c>
      <c r="F82" s="50">
        <f>+VLOOKUP(D82,[1]SYS2019!$A$9:$E$210,5,FALSE)</f>
        <v>196160</v>
      </c>
      <c r="G82" s="71"/>
    </row>
    <row r="83" spans="1:7" s="72" customFormat="1" ht="15" customHeight="1" x14ac:dyDescent="0.2">
      <c r="A83" s="52"/>
      <c r="B83" s="70"/>
      <c r="C83" s="30"/>
      <c r="D83" s="30" t="s">
        <v>42</v>
      </c>
      <c r="E83" s="29"/>
      <c r="F83" s="48">
        <f>SUM(F84:F91)</f>
        <v>1932232.99</v>
      </c>
      <c r="G83" s="71"/>
    </row>
    <row r="84" spans="1:7" s="72" customFormat="1" ht="15" customHeight="1" x14ac:dyDescent="0.2">
      <c r="A84" s="52"/>
      <c r="B84" s="70"/>
      <c r="C84" s="30"/>
      <c r="D84" s="28">
        <v>5341</v>
      </c>
      <c r="E84" s="29" t="s">
        <v>43</v>
      </c>
      <c r="F84" s="50">
        <v>120000</v>
      </c>
      <c r="G84" s="71"/>
    </row>
    <row r="85" spans="1:7" s="72" customFormat="1" ht="15" customHeight="1" x14ac:dyDescent="0.2">
      <c r="A85" s="52"/>
      <c r="B85" s="70"/>
      <c r="C85" s="30"/>
      <c r="D85" s="28">
        <v>5342</v>
      </c>
      <c r="E85" s="29" t="s">
        <v>100</v>
      </c>
      <c r="F85" s="50">
        <v>3600</v>
      </c>
      <c r="G85" s="71"/>
    </row>
    <row r="86" spans="1:7" s="72" customFormat="1" ht="15" customHeight="1" x14ac:dyDescent="0.2">
      <c r="A86" s="52"/>
      <c r="B86" s="70"/>
      <c r="C86" s="30"/>
      <c r="D86" s="28">
        <v>5343</v>
      </c>
      <c r="E86" s="29" t="s">
        <v>101</v>
      </c>
      <c r="F86" s="50">
        <v>462070.26</v>
      </c>
      <c r="G86" s="71"/>
    </row>
    <row r="87" spans="1:7" s="72" customFormat="1" ht="15" customHeight="1" x14ac:dyDescent="0.2">
      <c r="A87" s="52"/>
      <c r="B87" s="70"/>
      <c r="C87" s="30"/>
      <c r="D87" s="28">
        <v>5344</v>
      </c>
      <c r="E87" s="29" t="s">
        <v>102</v>
      </c>
      <c r="F87" s="50">
        <v>520000</v>
      </c>
      <c r="G87" s="71"/>
    </row>
    <row r="88" spans="1:7" s="72" customFormat="1" ht="16.5" customHeight="1" x14ac:dyDescent="0.2">
      <c r="A88" s="52"/>
      <c r="B88" s="70"/>
      <c r="C88" s="30"/>
      <c r="D88" s="28">
        <v>5345</v>
      </c>
      <c r="E88" s="29" t="s">
        <v>103</v>
      </c>
      <c r="F88" s="50">
        <v>193813</v>
      </c>
      <c r="G88" s="71"/>
    </row>
    <row r="89" spans="1:7" s="72" customFormat="1" ht="15" customHeight="1" x14ac:dyDescent="0.2">
      <c r="A89" s="52"/>
      <c r="B89" s="70"/>
      <c r="C89" s="30"/>
      <c r="D89" s="28">
        <v>5348</v>
      </c>
      <c r="E89" s="29" t="s">
        <v>89</v>
      </c>
      <c r="F89" s="50">
        <v>282959.73</v>
      </c>
      <c r="G89" s="71"/>
    </row>
    <row r="90" spans="1:7" s="72" customFormat="1" ht="15" customHeight="1" x14ac:dyDescent="0.2">
      <c r="A90" s="52"/>
      <c r="B90" s="70"/>
      <c r="C90" s="30"/>
      <c r="D90" s="28">
        <v>5349</v>
      </c>
      <c r="E90" s="29" t="s">
        <v>104</v>
      </c>
      <c r="F90" s="50">
        <v>6000</v>
      </c>
      <c r="G90" s="71"/>
    </row>
    <row r="91" spans="1:7" s="72" customFormat="1" ht="15" customHeight="1" x14ac:dyDescent="0.2">
      <c r="A91" s="52"/>
      <c r="B91" s="70"/>
      <c r="C91" s="30"/>
      <c r="D91" s="28">
        <v>53410</v>
      </c>
      <c r="E91" s="29" t="s">
        <v>105</v>
      </c>
      <c r="F91" s="50">
        <v>343790</v>
      </c>
      <c r="G91" s="71"/>
    </row>
    <row r="92" spans="1:7" s="72" customFormat="1" ht="15" customHeight="1" x14ac:dyDescent="0.2">
      <c r="A92" s="52"/>
      <c r="B92" s="70"/>
      <c r="C92" s="30"/>
      <c r="D92" s="30" t="s">
        <v>44</v>
      </c>
      <c r="E92" s="29"/>
      <c r="F92" s="48">
        <f>SUM(F93:F96)</f>
        <v>772505.52</v>
      </c>
      <c r="G92" s="71"/>
    </row>
    <row r="93" spans="1:7" s="72" customFormat="1" ht="15" customHeight="1" x14ac:dyDescent="0.2">
      <c r="A93" s="52"/>
      <c r="B93" s="70"/>
      <c r="C93" s="30"/>
      <c r="D93" s="28">
        <v>5351</v>
      </c>
      <c r="E93" s="29" t="s">
        <v>106</v>
      </c>
      <c r="F93" s="50">
        <f>+VLOOKUP(D93,[1]SYS2019!$A$9:$E$210,5,FALSE)</f>
        <v>395479</v>
      </c>
      <c r="G93" s="71"/>
    </row>
    <row r="94" spans="1:7" s="72" customFormat="1" ht="15" customHeight="1" x14ac:dyDescent="0.2">
      <c r="A94" s="52"/>
      <c r="B94" s="70"/>
      <c r="C94" s="30"/>
      <c r="D94" s="28">
        <v>5354</v>
      </c>
      <c r="E94" s="29" t="s">
        <v>107</v>
      </c>
      <c r="F94" s="50">
        <v>100115.45</v>
      </c>
      <c r="G94" s="71"/>
    </row>
    <row r="95" spans="1:7" s="72" customFormat="1" ht="15" customHeight="1" x14ac:dyDescent="0.2">
      <c r="A95" s="52"/>
      <c r="B95" s="70"/>
      <c r="C95" s="30"/>
      <c r="D95" s="28">
        <v>5355</v>
      </c>
      <c r="E95" s="29" t="s">
        <v>108</v>
      </c>
      <c r="F95" s="50">
        <v>187311.06999999998</v>
      </c>
      <c r="G95" s="71"/>
    </row>
    <row r="96" spans="1:7" s="72" customFormat="1" ht="15" customHeight="1" x14ac:dyDescent="0.2">
      <c r="A96" s="52"/>
      <c r="B96" s="70"/>
      <c r="C96" s="30"/>
      <c r="D96" s="28">
        <v>5356</v>
      </c>
      <c r="E96" s="29" t="s">
        <v>109</v>
      </c>
      <c r="F96" s="50">
        <v>89600</v>
      </c>
      <c r="G96" s="71"/>
    </row>
    <row r="97" spans="1:7" s="72" customFormat="1" ht="15" customHeight="1" x14ac:dyDescent="0.2">
      <c r="A97" s="52"/>
      <c r="B97" s="70"/>
      <c r="C97" s="30"/>
      <c r="D97" s="30" t="s">
        <v>45</v>
      </c>
      <c r="E97" s="29"/>
      <c r="F97" s="48">
        <f>SUM(F98)</f>
        <v>76600</v>
      </c>
      <c r="G97" s="71"/>
    </row>
    <row r="98" spans="1:7" s="72" customFormat="1" ht="15" customHeight="1" x14ac:dyDescent="0.2">
      <c r="A98" s="52"/>
      <c r="B98" s="70"/>
      <c r="C98" s="30"/>
      <c r="D98" s="28">
        <v>5365</v>
      </c>
      <c r="E98" s="29" t="s">
        <v>110</v>
      </c>
      <c r="F98" s="50">
        <v>76600</v>
      </c>
      <c r="G98" s="71"/>
    </row>
    <row r="99" spans="1:7" s="72" customFormat="1" ht="15" customHeight="1" x14ac:dyDescent="0.2">
      <c r="A99" s="52"/>
      <c r="B99" s="70"/>
      <c r="C99" s="30"/>
      <c r="D99" s="30" t="s">
        <v>46</v>
      </c>
      <c r="E99" s="29"/>
      <c r="F99" s="48">
        <f>SUM(F100:F102)</f>
        <v>159019.28</v>
      </c>
      <c r="G99" s="71"/>
    </row>
    <row r="100" spans="1:7" s="72" customFormat="1" ht="15" customHeight="1" x14ac:dyDescent="0.2">
      <c r="A100" s="52"/>
      <c r="B100" s="70"/>
      <c r="C100" s="30"/>
      <c r="D100" s="28">
        <v>5386</v>
      </c>
      <c r="E100" s="29" t="s">
        <v>111</v>
      </c>
      <c r="F100" s="50">
        <v>40609.090000000004</v>
      </c>
      <c r="G100" s="71"/>
    </row>
    <row r="101" spans="1:7" s="72" customFormat="1" ht="15" customHeight="1" x14ac:dyDescent="0.2">
      <c r="A101" s="52"/>
      <c r="B101" s="70"/>
      <c r="C101" s="30"/>
      <c r="D101" s="28">
        <v>5387</v>
      </c>
      <c r="E101" s="29" t="s">
        <v>112</v>
      </c>
      <c r="F101" s="50">
        <v>53624.6</v>
      </c>
      <c r="G101" s="71"/>
    </row>
    <row r="102" spans="1:7" s="72" customFormat="1" ht="15" customHeight="1" x14ac:dyDescent="0.2">
      <c r="A102" s="52"/>
      <c r="B102" s="70"/>
      <c r="C102" s="30"/>
      <c r="D102" s="28">
        <v>5388</v>
      </c>
      <c r="E102" s="29" t="s">
        <v>113</v>
      </c>
      <c r="F102" s="50">
        <v>64785.59</v>
      </c>
      <c r="G102" s="71"/>
    </row>
    <row r="103" spans="1:7" s="72" customFormat="1" ht="15" customHeight="1" x14ac:dyDescent="0.2">
      <c r="A103" s="52"/>
      <c r="B103" s="70"/>
      <c r="C103" s="30"/>
      <c r="D103" s="30" t="s">
        <v>47</v>
      </c>
      <c r="E103" s="29"/>
      <c r="F103" s="48">
        <f>SUM(F104:F108)</f>
        <v>2069938.04</v>
      </c>
      <c r="G103" s="71"/>
    </row>
    <row r="104" spans="1:7" s="72" customFormat="1" ht="15" customHeight="1" x14ac:dyDescent="0.2">
      <c r="A104" s="52"/>
      <c r="B104" s="70"/>
      <c r="C104" s="30"/>
      <c r="D104" s="28">
        <v>5331</v>
      </c>
      <c r="E104" s="29" t="s">
        <v>114</v>
      </c>
      <c r="F104" s="50">
        <v>228500</v>
      </c>
      <c r="G104" s="71"/>
    </row>
    <row r="105" spans="1:7" s="72" customFormat="1" ht="15" customHeight="1" x14ac:dyDescent="0.2">
      <c r="A105" s="52"/>
      <c r="B105" s="70"/>
      <c r="C105" s="30"/>
      <c r="D105" s="28">
        <v>5332</v>
      </c>
      <c r="E105" s="29" t="s">
        <v>115</v>
      </c>
      <c r="F105" s="50">
        <v>390221.59</v>
      </c>
      <c r="G105" s="71"/>
    </row>
    <row r="106" spans="1:7" s="72" customFormat="1" ht="15" customHeight="1" x14ac:dyDescent="0.2">
      <c r="A106" s="52"/>
      <c r="B106" s="70"/>
      <c r="C106" s="30"/>
      <c r="D106" s="28">
        <v>5333</v>
      </c>
      <c r="E106" s="29" t="s">
        <v>116</v>
      </c>
      <c r="F106" s="50">
        <v>1293816.45</v>
      </c>
      <c r="G106" s="71"/>
    </row>
    <row r="107" spans="1:7" s="72" customFormat="1" ht="15" customHeight="1" x14ac:dyDescent="0.2">
      <c r="A107" s="52"/>
      <c r="B107" s="70"/>
      <c r="C107" s="30"/>
      <c r="D107" s="28">
        <v>5334</v>
      </c>
      <c r="E107" s="29" t="s">
        <v>117</v>
      </c>
      <c r="F107" s="50">
        <v>122400</v>
      </c>
      <c r="G107" s="71"/>
    </row>
    <row r="108" spans="1:7" s="72" customFormat="1" ht="15" customHeight="1" x14ac:dyDescent="0.2">
      <c r="A108" s="52"/>
      <c r="B108" s="70"/>
      <c r="C108" s="30"/>
      <c r="D108" s="28">
        <v>5335</v>
      </c>
      <c r="E108" s="29" t="s">
        <v>118</v>
      </c>
      <c r="F108" s="50">
        <v>35000</v>
      </c>
      <c r="G108" s="71"/>
    </row>
    <row r="109" spans="1:7" s="72" customFormat="1" ht="15" customHeight="1" x14ac:dyDescent="0.2">
      <c r="A109" s="52"/>
      <c r="B109" s="70"/>
      <c r="C109" s="30"/>
      <c r="D109" s="30" t="s">
        <v>48</v>
      </c>
      <c r="E109" s="29"/>
      <c r="F109" s="48">
        <f>SUM(F110:F110)</f>
        <v>400000</v>
      </c>
      <c r="G109" s="71"/>
    </row>
    <row r="110" spans="1:7" s="72" customFormat="1" ht="15" customHeight="1" x14ac:dyDescent="0.2">
      <c r="A110" s="52"/>
      <c r="B110" s="70"/>
      <c r="C110" s="30"/>
      <c r="D110" s="28">
        <v>5372</v>
      </c>
      <c r="E110" s="29" t="s">
        <v>124</v>
      </c>
      <c r="F110" s="50">
        <v>400000</v>
      </c>
      <c r="G110" s="71"/>
    </row>
    <row r="111" spans="1:7" s="72" customFormat="1" ht="15" customHeight="1" x14ac:dyDescent="0.2">
      <c r="A111" s="52"/>
      <c r="B111" s="70"/>
      <c r="C111" s="30"/>
      <c r="D111" s="30" t="s">
        <v>49</v>
      </c>
      <c r="E111" s="29"/>
      <c r="F111" s="48">
        <f>SUM(F112:F114)</f>
        <v>1502130.2</v>
      </c>
      <c r="G111" s="71"/>
    </row>
    <row r="112" spans="1:7" s="72" customFormat="1" ht="15" customHeight="1" x14ac:dyDescent="0.2">
      <c r="A112" s="52"/>
      <c r="B112" s="70"/>
      <c r="C112" s="30"/>
      <c r="D112" s="28">
        <v>5391</v>
      </c>
      <c r="E112" s="29" t="s">
        <v>119</v>
      </c>
      <c r="F112" s="50">
        <v>594298.80000000005</v>
      </c>
      <c r="G112" s="71"/>
    </row>
    <row r="113" spans="1:8" s="72" customFormat="1" ht="15" customHeight="1" x14ac:dyDescent="0.2">
      <c r="A113" s="52"/>
      <c r="B113" s="70"/>
      <c r="C113" s="30"/>
      <c r="D113" s="28">
        <v>5392</v>
      </c>
      <c r="E113" s="29" t="s">
        <v>120</v>
      </c>
      <c r="F113" s="50">
        <v>758335</v>
      </c>
      <c r="G113" s="71"/>
    </row>
    <row r="114" spans="1:8" s="72" customFormat="1" ht="15" customHeight="1" x14ac:dyDescent="0.2">
      <c r="A114" s="52"/>
      <c r="B114" s="70"/>
      <c r="C114" s="30"/>
      <c r="D114" s="28">
        <v>5393</v>
      </c>
      <c r="E114" s="29" t="s">
        <v>121</v>
      </c>
      <c r="F114" s="50">
        <v>149496.4</v>
      </c>
      <c r="G114" s="71"/>
    </row>
    <row r="115" spans="1:8" s="72" customFormat="1" ht="15" customHeight="1" x14ac:dyDescent="0.2">
      <c r="A115" s="52"/>
      <c r="B115" s="70"/>
      <c r="C115" s="30"/>
      <c r="D115" s="30" t="s">
        <v>50</v>
      </c>
      <c r="E115" s="29"/>
      <c r="F115" s="48">
        <f>SUM(F116)</f>
        <v>6240</v>
      </c>
      <c r="G115" s="71"/>
    </row>
    <row r="116" spans="1:8" s="72" customFormat="1" ht="15" customHeight="1" x14ac:dyDescent="0.2">
      <c r="A116" s="52"/>
      <c r="B116" s="70"/>
      <c r="C116" s="30"/>
      <c r="D116" s="28">
        <v>5401</v>
      </c>
      <c r="E116" s="29" t="s">
        <v>122</v>
      </c>
      <c r="F116" s="50">
        <v>6240</v>
      </c>
      <c r="G116" s="71"/>
    </row>
    <row r="117" spans="1:8" s="72" customFormat="1" ht="15" customHeight="1" x14ac:dyDescent="0.2">
      <c r="A117" s="52"/>
      <c r="B117" s="70"/>
      <c r="C117" s="30"/>
      <c r="D117" s="30" t="s">
        <v>51</v>
      </c>
      <c r="E117" s="29"/>
      <c r="F117" s="48">
        <f>+F118</f>
        <v>1861327.55</v>
      </c>
      <c r="G117" s="71"/>
    </row>
    <row r="118" spans="1:8" s="72" customFormat="1" ht="15" customHeight="1" x14ac:dyDescent="0.2">
      <c r="A118" s="52"/>
      <c r="B118" s="70"/>
      <c r="C118" s="30"/>
      <c r="D118" s="30" t="s">
        <v>52</v>
      </c>
      <c r="E118" s="29"/>
      <c r="F118" s="48">
        <f>+F119</f>
        <v>1861327.55</v>
      </c>
      <c r="G118" s="71"/>
    </row>
    <row r="119" spans="1:8" s="72" customFormat="1" ht="15" customHeight="1" x14ac:dyDescent="0.2">
      <c r="A119" s="52"/>
      <c r="B119" s="70"/>
      <c r="C119" s="30"/>
      <c r="D119" s="28">
        <v>5861</v>
      </c>
      <c r="E119" s="29" t="s">
        <v>123</v>
      </c>
      <c r="F119" s="50">
        <v>1861327.55</v>
      </c>
      <c r="G119" s="71"/>
    </row>
    <row r="120" spans="1:8" s="81" customFormat="1" ht="15" customHeight="1" x14ac:dyDescent="0.2">
      <c r="A120" s="56"/>
      <c r="B120" s="70"/>
      <c r="C120" s="30"/>
      <c r="D120" s="30" t="s">
        <v>53</v>
      </c>
      <c r="E120" s="30"/>
      <c r="F120" s="48">
        <f>+F121+F125</f>
        <v>9061900</v>
      </c>
      <c r="G120" s="71"/>
    </row>
    <row r="121" spans="1:8" s="83" customFormat="1" ht="15" customHeight="1" x14ac:dyDescent="0.2">
      <c r="A121" s="58"/>
      <c r="B121" s="70"/>
      <c r="C121" s="30"/>
      <c r="D121" s="30" t="s">
        <v>54</v>
      </c>
      <c r="E121" s="76"/>
      <c r="F121" s="48">
        <f>SUM(F122:F124)</f>
        <v>9015900</v>
      </c>
      <c r="G121" s="71"/>
      <c r="H121" s="82"/>
    </row>
    <row r="122" spans="1:8" s="83" customFormat="1" ht="17.25" customHeight="1" x14ac:dyDescent="0.2">
      <c r="A122" s="58"/>
      <c r="B122" s="70"/>
      <c r="C122" s="30"/>
      <c r="D122" s="28">
        <v>5514</v>
      </c>
      <c r="E122" s="29" t="s">
        <v>125</v>
      </c>
      <c r="F122" s="50">
        <v>8928900</v>
      </c>
      <c r="G122" s="71"/>
    </row>
    <row r="123" spans="1:8" s="83" customFormat="1" ht="17.25" customHeight="1" x14ac:dyDescent="0.2">
      <c r="A123" s="58"/>
      <c r="B123" s="70"/>
      <c r="C123" s="30"/>
      <c r="D123" s="28">
        <v>5515</v>
      </c>
      <c r="E123" s="29" t="s">
        <v>166</v>
      </c>
      <c r="F123" s="50">
        <v>80000</v>
      </c>
      <c r="G123" s="71"/>
    </row>
    <row r="124" spans="1:8" s="83" customFormat="1" ht="17.25" customHeight="1" x14ac:dyDescent="0.2">
      <c r="A124" s="58"/>
      <c r="B124" s="70"/>
      <c r="C124" s="30"/>
      <c r="D124" s="28">
        <v>5518</v>
      </c>
      <c r="E124" s="29" t="s">
        <v>167</v>
      </c>
      <c r="F124" s="50">
        <v>7000</v>
      </c>
      <c r="G124" s="71"/>
    </row>
    <row r="125" spans="1:8" s="83" customFormat="1" ht="17.25" customHeight="1" x14ac:dyDescent="0.2">
      <c r="A125" s="58"/>
      <c r="B125" s="70"/>
      <c r="C125" s="30"/>
      <c r="D125" s="30" t="s">
        <v>169</v>
      </c>
      <c r="E125" s="29"/>
      <c r="F125" s="48">
        <f>SUM(F126)</f>
        <v>46000</v>
      </c>
      <c r="G125" s="71"/>
    </row>
    <row r="126" spans="1:8" s="83" customFormat="1" ht="17.25" customHeight="1" x14ac:dyDescent="0.2">
      <c r="A126" s="58"/>
      <c r="B126" s="70"/>
      <c r="C126" s="30"/>
      <c r="D126" s="28">
        <v>5541</v>
      </c>
      <c r="E126" s="29" t="s">
        <v>168</v>
      </c>
      <c r="F126" s="50">
        <v>46000</v>
      </c>
      <c r="G126" s="71"/>
    </row>
    <row r="127" spans="1:8" s="74" customFormat="1" ht="17.25" customHeight="1" x14ac:dyDescent="0.2">
      <c r="A127" s="8"/>
      <c r="B127" s="70"/>
      <c r="C127" s="30"/>
      <c r="D127" s="30" t="s">
        <v>55</v>
      </c>
      <c r="E127" s="30"/>
      <c r="F127" s="48">
        <f>+F128+F133</f>
        <v>8248034.7400000002</v>
      </c>
      <c r="G127" s="71"/>
    </row>
    <row r="128" spans="1:8" s="74" customFormat="1" ht="17.25" customHeight="1" x14ac:dyDescent="0.2">
      <c r="A128" s="8"/>
      <c r="B128" s="70"/>
      <c r="C128" s="30"/>
      <c r="D128" s="30" t="s">
        <v>189</v>
      </c>
      <c r="E128" s="30"/>
      <c r="F128" s="48">
        <f>+F129+F131</f>
        <v>329300</v>
      </c>
      <c r="G128" s="71"/>
    </row>
    <row r="129" spans="1:8" s="74" customFormat="1" ht="17.25" customHeight="1" x14ac:dyDescent="0.2">
      <c r="A129" s="8"/>
      <c r="B129" s="70"/>
      <c r="C129" s="30"/>
      <c r="D129" s="30" t="s">
        <v>180</v>
      </c>
      <c r="E129" s="30"/>
      <c r="F129" s="48">
        <f>+F130</f>
        <v>140800</v>
      </c>
      <c r="G129" s="71"/>
    </row>
    <row r="130" spans="1:8" s="74" customFormat="1" ht="17.25" customHeight="1" x14ac:dyDescent="0.2">
      <c r="A130" s="8"/>
      <c r="B130" s="70"/>
      <c r="C130" s="30"/>
      <c r="D130" s="28">
        <v>1121</v>
      </c>
      <c r="E130" s="28" t="s">
        <v>181</v>
      </c>
      <c r="F130" s="50">
        <v>140800</v>
      </c>
      <c r="G130" s="71"/>
    </row>
    <row r="131" spans="1:8" s="74" customFormat="1" ht="17.25" customHeight="1" x14ac:dyDescent="0.2">
      <c r="A131" s="8"/>
      <c r="B131" s="70"/>
      <c r="C131" s="30"/>
      <c r="D131" s="30" t="s">
        <v>182</v>
      </c>
      <c r="E131" s="28"/>
      <c r="F131" s="48">
        <f>+F132</f>
        <v>188500</v>
      </c>
      <c r="G131" s="71"/>
    </row>
    <row r="132" spans="1:8" s="74" customFormat="1" ht="17.25" customHeight="1" x14ac:dyDescent="0.2">
      <c r="A132" s="8"/>
      <c r="B132" s="70"/>
      <c r="C132" s="30"/>
      <c r="D132" s="28">
        <v>11217</v>
      </c>
      <c r="E132" s="28" t="s">
        <v>183</v>
      </c>
      <c r="F132" s="50">
        <v>188500</v>
      </c>
      <c r="G132" s="71"/>
    </row>
    <row r="133" spans="1:8" s="6" customFormat="1" ht="17.25" customHeight="1" x14ac:dyDescent="0.2">
      <c r="A133" s="8"/>
      <c r="B133" s="70"/>
      <c r="C133" s="30"/>
      <c r="D133" s="30" t="s">
        <v>56</v>
      </c>
      <c r="E133" s="30"/>
      <c r="F133" s="48">
        <f>SUM(F134:F140)</f>
        <v>7918734.7400000002</v>
      </c>
      <c r="G133" s="71"/>
    </row>
    <row r="134" spans="1:8" s="6" customFormat="1" ht="17.25" customHeight="1" x14ac:dyDescent="0.2">
      <c r="A134" s="8"/>
      <c r="B134" s="70"/>
      <c r="C134" s="30"/>
      <c r="D134" s="28">
        <v>1114</v>
      </c>
      <c r="E134" s="28" t="s">
        <v>184</v>
      </c>
      <c r="F134" s="50">
        <v>247845.04</v>
      </c>
      <c r="G134" s="71"/>
    </row>
    <row r="135" spans="1:8" s="74" customFormat="1" ht="17.25" customHeight="1" x14ac:dyDescent="0.2">
      <c r="A135" s="60"/>
      <c r="B135" s="78"/>
      <c r="C135" s="28"/>
      <c r="D135" s="28">
        <v>1118</v>
      </c>
      <c r="E135" s="28" t="s">
        <v>145</v>
      </c>
      <c r="F135" s="50">
        <v>163755.85999999999</v>
      </c>
      <c r="G135" s="71"/>
      <c r="H135" s="71"/>
    </row>
    <row r="136" spans="1:8" s="6" customFormat="1" ht="15" customHeight="1" x14ac:dyDescent="0.2">
      <c r="A136" s="8"/>
      <c r="B136" s="70"/>
      <c r="C136" s="30"/>
      <c r="D136" s="28">
        <v>11112</v>
      </c>
      <c r="E136" s="28" t="s">
        <v>185</v>
      </c>
      <c r="F136" s="50">
        <v>2005900</v>
      </c>
      <c r="G136" s="71"/>
    </row>
    <row r="137" spans="1:8" s="6" customFormat="1" ht="15" customHeight="1" x14ac:dyDescent="0.2">
      <c r="A137" s="8"/>
      <c r="B137" s="70"/>
      <c r="C137" s="30"/>
      <c r="D137" s="28">
        <v>1124</v>
      </c>
      <c r="E137" s="28" t="s">
        <v>146</v>
      </c>
      <c r="F137" s="50">
        <v>508815.59</v>
      </c>
      <c r="G137" s="71"/>
    </row>
    <row r="138" spans="1:8" s="6" customFormat="1" ht="15" customHeight="1" x14ac:dyDescent="0.2">
      <c r="A138" s="8"/>
      <c r="B138" s="70"/>
      <c r="C138" s="30"/>
      <c r="D138" s="28">
        <v>1129</v>
      </c>
      <c r="E138" s="28" t="s">
        <v>186</v>
      </c>
      <c r="F138" s="50">
        <v>10000</v>
      </c>
      <c r="G138" s="71"/>
    </row>
    <row r="139" spans="1:8" s="6" customFormat="1" ht="15" customHeight="1" x14ac:dyDescent="0.2">
      <c r="A139" s="8"/>
      <c r="B139" s="70"/>
      <c r="C139" s="30"/>
      <c r="D139" s="28">
        <v>11210</v>
      </c>
      <c r="E139" s="28" t="s">
        <v>147</v>
      </c>
      <c r="F139" s="50">
        <v>127945.58999999997</v>
      </c>
      <c r="G139" s="71"/>
    </row>
    <row r="140" spans="1:8" s="6" customFormat="1" ht="15" customHeight="1" x14ac:dyDescent="0.2">
      <c r="A140" s="8"/>
      <c r="B140" s="70"/>
      <c r="C140" s="30"/>
      <c r="D140" s="28">
        <v>11218</v>
      </c>
      <c r="E140" s="28" t="s">
        <v>148</v>
      </c>
      <c r="F140" s="50">
        <v>4854472.66</v>
      </c>
      <c r="G140" s="71"/>
    </row>
    <row r="141" spans="1:8" s="74" customFormat="1" ht="15" customHeight="1" x14ac:dyDescent="0.2">
      <c r="A141" s="8"/>
      <c r="B141" s="84"/>
      <c r="C141" s="85"/>
      <c r="D141" s="85" t="s">
        <v>57</v>
      </c>
      <c r="E141" s="85"/>
      <c r="F141" s="49">
        <f>SUM(F142:F149)</f>
        <v>7950073.4500000002</v>
      </c>
      <c r="G141" s="71"/>
    </row>
    <row r="142" spans="1:8" s="74" customFormat="1" ht="15" customHeight="1" x14ac:dyDescent="0.2">
      <c r="A142" s="8"/>
      <c r="B142" s="86"/>
      <c r="C142" s="30"/>
      <c r="D142" s="28">
        <v>2121</v>
      </c>
      <c r="E142" s="28" t="s">
        <v>173</v>
      </c>
      <c r="F142" s="51">
        <v>3225134.72</v>
      </c>
      <c r="G142" s="71"/>
    </row>
    <row r="143" spans="1:8" s="74" customFormat="1" ht="15" customHeight="1" x14ac:dyDescent="0.2">
      <c r="A143" s="8"/>
      <c r="B143" s="86"/>
      <c r="C143" s="30"/>
      <c r="D143" s="28">
        <v>2123</v>
      </c>
      <c r="E143" s="28" t="s">
        <v>174</v>
      </c>
      <c r="F143" s="51">
        <v>619476.88</v>
      </c>
      <c r="G143" s="71"/>
    </row>
    <row r="144" spans="1:8" s="74" customFormat="1" ht="15" customHeight="1" x14ac:dyDescent="0.2">
      <c r="A144" s="8"/>
      <c r="B144" s="86"/>
      <c r="C144" s="30"/>
      <c r="D144" s="28">
        <v>2125</v>
      </c>
      <c r="E144" s="28" t="s">
        <v>175</v>
      </c>
      <c r="F144" s="51">
        <v>119616</v>
      </c>
      <c r="G144" s="71"/>
    </row>
    <row r="145" spans="1:8" s="74" customFormat="1" ht="15" customHeight="1" x14ac:dyDescent="0.2">
      <c r="A145" s="8"/>
      <c r="B145" s="86"/>
      <c r="C145" s="30"/>
      <c r="D145" s="28">
        <v>21212</v>
      </c>
      <c r="E145" s="28" t="s">
        <v>176</v>
      </c>
      <c r="F145" s="51">
        <v>47734.99</v>
      </c>
      <c r="G145" s="71"/>
    </row>
    <row r="146" spans="1:8" s="74" customFormat="1" ht="15" customHeight="1" x14ac:dyDescent="0.2">
      <c r="A146" s="8"/>
      <c r="B146" s="86"/>
      <c r="C146" s="30"/>
      <c r="D146" s="28">
        <v>2122</v>
      </c>
      <c r="E146" s="28" t="s">
        <v>177</v>
      </c>
      <c r="F146" s="51">
        <v>2986397.86</v>
      </c>
      <c r="G146" s="71"/>
    </row>
    <row r="147" spans="1:8" s="74" customFormat="1" ht="15" customHeight="1" x14ac:dyDescent="0.2">
      <c r="A147" s="8"/>
      <c r="B147" s="86"/>
      <c r="C147" s="30"/>
      <c r="D147" s="28">
        <v>2116</v>
      </c>
      <c r="E147" s="28" t="s">
        <v>178</v>
      </c>
      <c r="F147" s="51">
        <v>146000</v>
      </c>
      <c r="G147" s="71"/>
    </row>
    <row r="148" spans="1:8" s="74" customFormat="1" ht="15" customHeight="1" x14ac:dyDescent="0.2">
      <c r="A148" s="8"/>
      <c r="B148" s="86"/>
      <c r="C148" s="30"/>
      <c r="D148" s="28">
        <v>2136</v>
      </c>
      <c r="E148" s="28" t="s">
        <v>190</v>
      </c>
      <c r="F148" s="51">
        <v>426739.45</v>
      </c>
      <c r="G148" s="71"/>
    </row>
    <row r="149" spans="1:8" s="74" customFormat="1" ht="15" customHeight="1" thickBot="1" x14ac:dyDescent="0.25">
      <c r="A149" s="8"/>
      <c r="B149" s="86"/>
      <c r="C149" s="30"/>
      <c r="D149" s="28">
        <v>2132</v>
      </c>
      <c r="E149" s="28" t="s">
        <v>179</v>
      </c>
      <c r="F149" s="51">
        <v>378973.55</v>
      </c>
      <c r="G149" s="71"/>
    </row>
    <row r="150" spans="1:8" s="90" customFormat="1" ht="30.75" customHeight="1" thickBot="1" x14ac:dyDescent="0.25">
      <c r="A150" s="31"/>
      <c r="B150" s="87"/>
      <c r="C150" s="88"/>
      <c r="D150" s="88"/>
      <c r="E150" s="88" t="s">
        <v>58</v>
      </c>
      <c r="F150" s="89">
        <f>+F7+F127+F141</f>
        <v>141079591.33999997</v>
      </c>
      <c r="G150" s="61"/>
      <c r="H150" s="62"/>
    </row>
    <row r="151" spans="1:8" s="1" customFormat="1" x14ac:dyDescent="0.2">
      <c r="F151" s="38"/>
      <c r="G151" s="62"/>
      <c r="H151" s="39"/>
    </row>
    <row r="152" spans="1:8" s="1" customFormat="1" x14ac:dyDescent="0.2">
      <c r="F152" s="38"/>
      <c r="G152" s="62"/>
      <c r="H152" s="39"/>
    </row>
    <row r="153" spans="1:8" s="1" customFormat="1" x14ac:dyDescent="0.2">
      <c r="F153" s="38"/>
      <c r="G153" s="90"/>
    </row>
    <row r="154" spans="1:8" s="1" customFormat="1" x14ac:dyDescent="0.2">
      <c r="F154" s="38"/>
      <c r="G154" s="62"/>
    </row>
    <row r="155" spans="1:8" s="1" customFormat="1" x14ac:dyDescent="0.2">
      <c r="F155" s="38"/>
    </row>
    <row r="156" spans="1:8" s="1" customFormat="1" x14ac:dyDescent="0.2">
      <c r="F156" s="38"/>
    </row>
    <row r="158" spans="1:8" x14ac:dyDescent="0.2">
      <c r="E158" s="47"/>
    </row>
    <row r="159" spans="1:8" x14ac:dyDescent="0.2">
      <c r="E159" s="47"/>
    </row>
    <row r="160" spans="1:8" x14ac:dyDescent="0.2">
      <c r="E160" s="47"/>
    </row>
    <row r="161" spans="5:6" ht="15" x14ac:dyDescent="0.2">
      <c r="E161" s="47"/>
      <c r="F161" s="65"/>
    </row>
    <row r="162" spans="5:6" x14ac:dyDescent="0.2">
      <c r="E162" s="47"/>
    </row>
  </sheetData>
  <dataConsolidate/>
  <mergeCells count="2">
    <mergeCell ref="E3:F3"/>
    <mergeCell ref="B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3" orientation="portrait" blackAndWhite="1" r:id="rId1"/>
  <headerFooter alignWithMargins="0"/>
  <rowBreaks count="1" manualBreakCount="1">
    <brk id="4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ERG RES</vt:lpstr>
      <vt:lpstr>EJ ing</vt:lpstr>
      <vt:lpstr>Ej Gastos</vt:lpstr>
      <vt:lpstr>'Ej Gastos'!Área_de_impresión</vt:lpstr>
      <vt:lpstr>'EJ ing'!Área_de_impresión</vt:lpstr>
      <vt:lpstr>'ERG RES'!Área_de_impresión</vt:lpstr>
      <vt:lpstr>'Ej Gastos'!Títulos_a_imprimir</vt:lpstr>
      <vt:lpstr>'EJ ing'!Títulos_a_imprimir</vt:lpstr>
      <vt:lpstr>'ERG RES'!Títulos_a_imprimir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Cristian</cp:lastModifiedBy>
  <cp:lastPrinted>2019-10-09T19:41:24Z</cp:lastPrinted>
  <dcterms:created xsi:type="dcterms:W3CDTF">2019-09-19T16:54:47Z</dcterms:created>
  <dcterms:modified xsi:type="dcterms:W3CDTF">2020-09-03T01:10:51Z</dcterms:modified>
</cp:coreProperties>
</file>